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0" windowWidth="23250" windowHeight="12525" tabRatio="716"/>
  </bookViews>
  <sheets>
    <sheet name="공종별내역서" sheetId="100" r:id="rId1"/>
    <sheet name="1. 전열" sheetId="121" r:id="rId2"/>
    <sheet name="2.고천정전등" sheetId="120" r:id="rId3"/>
  </sheets>
  <definedNames>
    <definedName name="_xlnm.Print_Area" localSheetId="1">'1. 전열'!$A$1:$R$30</definedName>
    <definedName name="_xlnm.Print_Area" localSheetId="2">'2.고천정전등'!$A$1:$T$30</definedName>
    <definedName name="_xlnm.Print_Area" localSheetId="0">공종별내역서!#REF!</definedName>
    <definedName name="_xlnm.Print_Titles" localSheetId="1">'1. 전열'!$A:$A,'1. 전열'!$1:$4</definedName>
    <definedName name="_xlnm.Print_Titles" localSheetId="2">'2.고천정전등'!$A:$A,'2.고천정전등'!$1:$4</definedName>
    <definedName name="_xlnm.Print_Titles" localSheetId="0">공종별내역서!#REF!,공종별내역서!$1:$4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7" i="100"/>
  <c r="J107"/>
  <c r="H107"/>
  <c r="F107"/>
  <c r="R30" i="121"/>
  <c r="Q30"/>
  <c r="O30"/>
  <c r="N30"/>
  <c r="L30"/>
  <c r="K30"/>
  <c r="J30"/>
  <c r="I30"/>
  <c r="P15"/>
  <c r="N15"/>
  <c r="M15"/>
  <c r="E15"/>
  <c r="P14"/>
  <c r="P30" s="1"/>
  <c r="N14"/>
  <c r="M14"/>
  <c r="M30" s="1"/>
  <c r="E14"/>
  <c r="E10"/>
  <c r="G10" s="1"/>
  <c r="H9"/>
  <c r="E9"/>
  <c r="G9" s="1"/>
  <c r="G30" s="1"/>
  <c r="H7"/>
  <c r="F7"/>
  <c r="E7"/>
  <c r="F6"/>
  <c r="F30" s="1"/>
  <c r="E6"/>
  <c r="H6" s="1"/>
  <c r="H30" l="1"/>
  <c r="H10"/>
  <c r="M30" i="120"/>
  <c r="N30"/>
  <c r="O30"/>
  <c r="P30"/>
  <c r="Q30"/>
  <c r="R30"/>
  <c r="G14"/>
  <c r="G30" s="1"/>
  <c r="F13"/>
  <c r="F30"/>
  <c r="I30"/>
  <c r="J30"/>
  <c r="K30"/>
  <c r="L30"/>
  <c r="S30"/>
  <c r="T30"/>
  <c r="U30"/>
  <c r="J8"/>
  <c r="J9"/>
  <c r="J10"/>
  <c r="J11"/>
  <c r="J12"/>
  <c r="E12"/>
  <c r="E10"/>
  <c r="E9"/>
  <c r="E11"/>
  <c r="E8"/>
  <c r="E7"/>
  <c r="J14"/>
  <c r="K13"/>
  <c r="J7"/>
  <c r="E14"/>
  <c r="H15"/>
  <c r="I15" s="1"/>
  <c r="E13"/>
  <c r="N11"/>
  <c r="N9"/>
  <c r="N7"/>
  <c r="H30" l="1"/>
  <c r="V30" l="1"/>
  <c r="W30" l="1"/>
</calcChain>
</file>

<file path=xl/sharedStrings.xml><?xml version="1.0" encoding="utf-8"?>
<sst xmlns="http://schemas.openxmlformats.org/spreadsheetml/2006/main" count="281" uniqueCount="199">
  <si>
    <t>전선관</t>
    <phoneticPr fontId="6" type="noConversion"/>
  </si>
  <si>
    <t>회 로 명</t>
  </si>
  <si>
    <t>산 출 근 거</t>
  </si>
  <si>
    <t>(합    계)</t>
  </si>
  <si>
    <t>전선관</t>
  </si>
  <si>
    <t>접지
2구</t>
  </si>
  <si>
    <t>〃</t>
    <phoneticPr fontId="6" type="noConversion"/>
  </si>
  <si>
    <t>산
출
계</t>
    <phoneticPr fontId="6" type="noConversion"/>
  </si>
  <si>
    <t>전선</t>
    <phoneticPr fontId="13" type="noConversion"/>
  </si>
  <si>
    <t>HFIX
4㎟</t>
    <phoneticPr fontId="13" type="noConversion"/>
  </si>
  <si>
    <t>케이블</t>
    <phoneticPr fontId="6" type="noConversion"/>
  </si>
  <si>
    <t>매입</t>
    <phoneticPr fontId="6" type="noConversion"/>
  </si>
  <si>
    <t>단선</t>
    <phoneticPr fontId="6" type="noConversion"/>
  </si>
  <si>
    <t>복스</t>
    <phoneticPr fontId="6" type="noConversion"/>
  </si>
  <si>
    <t>연선</t>
    <phoneticPr fontId="6" type="noConversion"/>
  </si>
  <si>
    <t>콘센트</t>
    <phoneticPr fontId="6" type="noConversion"/>
  </si>
  <si>
    <t>OutLet
4각</t>
    <phoneticPr fontId="13" type="noConversion"/>
  </si>
  <si>
    <t>HFIX
2.5㎟</t>
    <phoneticPr fontId="13" type="noConversion"/>
  </si>
  <si>
    <t>스위치</t>
    <phoneticPr fontId="6" type="noConversion"/>
  </si>
  <si>
    <t>트레이커버</t>
    <phoneticPr fontId="6" type="noConversion"/>
  </si>
  <si>
    <t>JOINER SET</t>
    <phoneticPr fontId="6" type="noConversion"/>
  </si>
  <si>
    <t>천정</t>
    <phoneticPr fontId="6" type="noConversion"/>
  </si>
  <si>
    <t>메쉬</t>
    <phoneticPr fontId="6" type="noConversion"/>
  </si>
  <si>
    <t>케이블
트레이</t>
    <phoneticPr fontId="6" type="noConversion"/>
  </si>
  <si>
    <t>O/L
4각</t>
    <phoneticPr fontId="13" type="noConversion"/>
  </si>
  <si>
    <t>2.5-2C</t>
    <phoneticPr fontId="13" type="noConversion"/>
  </si>
  <si>
    <t>연결</t>
    <phoneticPr fontId="13" type="noConversion"/>
  </si>
  <si>
    <t>복스</t>
    <phoneticPr fontId="6" type="noConversion"/>
  </si>
  <si>
    <t>판넬</t>
    <phoneticPr fontId="6" type="noConversion"/>
  </si>
  <si>
    <t>자동승강</t>
    <phoneticPr fontId="17" type="noConversion"/>
  </si>
  <si>
    <t>관급</t>
    <phoneticPr fontId="17" type="noConversion"/>
  </si>
  <si>
    <t>2.5-3C</t>
    <phoneticPr fontId="13" type="noConversion"/>
  </si>
  <si>
    <t>* L-SL</t>
    <phoneticPr fontId="6" type="noConversion"/>
  </si>
  <si>
    <t>투광등</t>
    <phoneticPr fontId="17" type="noConversion"/>
  </si>
  <si>
    <t>LED 150W</t>
    <phoneticPr fontId="17" type="noConversion"/>
  </si>
  <si>
    <t>직부</t>
    <phoneticPr fontId="17" type="noConversion"/>
  </si>
  <si>
    <t>W200xH100/메쉬</t>
    <phoneticPr fontId="6" type="noConversion"/>
  </si>
  <si>
    <t>W200 H100</t>
    <phoneticPr fontId="6" type="noConversion"/>
  </si>
  <si>
    <t>75mm</t>
    <phoneticPr fontId="6" type="noConversion"/>
  </si>
  <si>
    <t>* 무대상부</t>
    <phoneticPr fontId="6" type="noConversion"/>
  </si>
  <si>
    <t>* 고천정</t>
    <phoneticPr fontId="17" type="noConversion"/>
  </si>
  <si>
    <t>ACF 2.5㎟-3C</t>
  </si>
  <si>
    <t>ACF 2.5㎟-3C</t>
    <phoneticPr fontId="17" type="noConversion"/>
  </si>
  <si>
    <t>H1</t>
    <phoneticPr fontId="6" type="noConversion"/>
  </si>
  <si>
    <t>H2</t>
    <phoneticPr fontId="6" type="noConversion"/>
  </si>
  <si>
    <t>H3</t>
    <phoneticPr fontId="6" type="noConversion"/>
  </si>
  <si>
    <t>4각</t>
    <phoneticPr fontId="6" type="noConversion"/>
  </si>
  <si>
    <t>공사명 : 1. 전열 설비공사 (국립춘천 병원 강당 리모델링 전기공사)</t>
    <phoneticPr fontId="13" type="noConversion"/>
  </si>
  <si>
    <t>CD 22</t>
    <phoneticPr fontId="6" type="noConversion"/>
  </si>
  <si>
    <t>CD 28</t>
    <phoneticPr fontId="6" type="noConversion"/>
  </si>
  <si>
    <t>HFIX 4㎟x2, (E) 4㎟ (CD 22)</t>
    <phoneticPr fontId="6" type="noConversion"/>
  </si>
  <si>
    <t>냉난방</t>
    <phoneticPr fontId="6" type="noConversion"/>
  </si>
  <si>
    <t>실내기</t>
    <phoneticPr fontId="6" type="noConversion"/>
  </si>
  <si>
    <t>F-CV 4㎟-4C, (E) 4㎟ (CD 28)</t>
    <phoneticPr fontId="13" type="noConversion"/>
  </si>
  <si>
    <t>8+10</t>
    <phoneticPr fontId="6" type="noConversion"/>
  </si>
  <si>
    <t>14+8</t>
    <phoneticPr fontId="6" type="noConversion"/>
  </si>
  <si>
    <t>실외기1</t>
    <phoneticPr fontId="6" type="noConversion"/>
  </si>
  <si>
    <t>실외기2</t>
    <phoneticPr fontId="6" type="noConversion"/>
  </si>
  <si>
    <t>8+8+5</t>
    <phoneticPr fontId="6" type="noConversion"/>
  </si>
  <si>
    <t xml:space="preserve">기존 </t>
    <phoneticPr fontId="6" type="noConversion"/>
  </si>
  <si>
    <t xml:space="preserve">콘센트 </t>
    <phoneticPr fontId="6" type="noConversion"/>
  </si>
  <si>
    <t>풀박스</t>
    <phoneticPr fontId="6" type="noConversion"/>
  </si>
  <si>
    <t>150*
150</t>
    <phoneticPr fontId="6" type="noConversion"/>
  </si>
  <si>
    <t>ELBOW</t>
    <phoneticPr fontId="6" type="noConversion"/>
  </si>
  <si>
    <t>공사명 : 2. 고천정전등 설비공사 (국립춘천 병원 강당 리모델링 전기공사)</t>
    <phoneticPr fontId="13" type="noConversion"/>
  </si>
  <si>
    <t>CD 16</t>
    <phoneticPr fontId="6" type="noConversion"/>
  </si>
  <si>
    <t>기존등기구 교체</t>
    <phoneticPr fontId="17" type="noConversion"/>
  </si>
  <si>
    <t>LED</t>
    <phoneticPr fontId="17" type="noConversion"/>
  </si>
  <si>
    <t>50W</t>
    <phoneticPr fontId="17" type="noConversion"/>
  </si>
  <si>
    <t>매입</t>
    <phoneticPr fontId="17" type="noConversion"/>
  </si>
  <si>
    <t>센서</t>
    <phoneticPr fontId="17" type="noConversion"/>
  </si>
  <si>
    <t>다운</t>
    <phoneticPr fontId="17" type="noConversion"/>
  </si>
  <si>
    <t>10W</t>
    <phoneticPr fontId="17" type="noConversion"/>
  </si>
  <si>
    <t>FLEX</t>
    <phoneticPr fontId="6" type="noConversion"/>
  </si>
  <si>
    <t>16C</t>
    <phoneticPr fontId="17" type="noConversion"/>
  </si>
  <si>
    <t>스위치</t>
    <phoneticPr fontId="17" type="noConversion"/>
  </si>
  <si>
    <t>ACF 2.5㎟-2C</t>
    <phoneticPr fontId="17" type="noConversion"/>
  </si>
  <si>
    <t>(24+6)*3</t>
    <phoneticPr fontId="17" type="noConversion"/>
  </si>
  <si>
    <t>분전반</t>
    <phoneticPr fontId="17" type="noConversion"/>
  </si>
  <si>
    <t>(5+8+9+6)*3</t>
    <phoneticPr fontId="17" type="noConversion"/>
  </si>
  <si>
    <t>5+8+9+6+3+7</t>
    <phoneticPr fontId="17" type="noConversion"/>
  </si>
  <si>
    <t>12+12</t>
    <phoneticPr fontId="17" type="noConversion"/>
  </si>
  <si>
    <t>5+8+6+9+17+24</t>
    <phoneticPr fontId="17" type="noConversion"/>
  </si>
  <si>
    <t>5+8+6+9+11+15</t>
    <phoneticPr fontId="17" type="noConversion"/>
  </si>
  <si>
    <t>일괄소등</t>
    <phoneticPr fontId="6" type="noConversion"/>
  </si>
  <si>
    <t>벽체</t>
    <phoneticPr fontId="6" type="noConversion"/>
  </si>
  <si>
    <t>[ 국립춘천 병원 강당 리모델링 전기공사 ]</t>
  </si>
  <si>
    <t>품      명</t>
  </si>
  <si>
    <t>규      격</t>
  </si>
  <si>
    <t>단위</t>
  </si>
  <si>
    <t>수량</t>
  </si>
  <si>
    <t>재  료  비</t>
  </si>
  <si>
    <t>노  무  비</t>
  </si>
  <si>
    <t>경      비</t>
  </si>
  <si>
    <t>합      계</t>
  </si>
  <si>
    <t>비  고</t>
  </si>
  <si>
    <t>단  가</t>
  </si>
  <si>
    <t>금  액</t>
  </si>
  <si>
    <t>010101  01.전열 설비공사</t>
  </si>
  <si>
    <t>합성수지제가요전선관-매입</t>
  </si>
  <si>
    <t>하이렉스-CD, 22㎜</t>
  </si>
  <si>
    <t>M</t>
  </si>
  <si>
    <t>호표 1</t>
  </si>
  <si>
    <t>하이렉스-CD, 28㎜</t>
  </si>
  <si>
    <t>호표 2</t>
  </si>
  <si>
    <t>450/75OV 저독성난연가교폴리올레핀절연전선(HFIX)</t>
  </si>
  <si>
    <t>4㎟,연선</t>
  </si>
  <si>
    <t>호표 3</t>
  </si>
  <si>
    <t>0.6/1kv 난연 전력케이블(F-CV)</t>
  </si>
  <si>
    <t>4C*10㎟</t>
  </si>
  <si>
    <t>호표 4</t>
  </si>
  <si>
    <t>PVC박스·커버</t>
  </si>
  <si>
    <t>O/L4각</t>
  </si>
  <si>
    <t>개</t>
  </si>
  <si>
    <t>호표 5</t>
  </si>
  <si>
    <t>콘센트</t>
  </si>
  <si>
    <t>접지형, 15A 250V, 2구</t>
  </si>
  <si>
    <t>호표 6</t>
  </si>
  <si>
    <t>풀박스</t>
  </si>
  <si>
    <t>150*150*100mm</t>
  </si>
  <si>
    <t>호표 7</t>
  </si>
  <si>
    <t>분전반 설치</t>
  </si>
  <si>
    <t>1000*1000*150mm이하</t>
  </si>
  <si>
    <t>면</t>
  </si>
  <si>
    <t>호표 8</t>
  </si>
  <si>
    <t>AL 케이블트레이(용융)</t>
  </si>
  <si>
    <t>200Wx2.0t(100),사다리형</t>
  </si>
  <si>
    <t>호표 9</t>
  </si>
  <si>
    <t>수평.ELBOW(AL)</t>
  </si>
  <si>
    <t>200W(100),사다리형</t>
  </si>
  <si>
    <t>호표 10</t>
  </si>
  <si>
    <t>AL TRAY COVER(용융)</t>
  </si>
  <si>
    <t>호표 11</t>
  </si>
  <si>
    <t>트레이지지금구 설치</t>
  </si>
  <si>
    <t>천정,300L</t>
  </si>
  <si>
    <t>개소</t>
  </si>
  <si>
    <t>호표 12</t>
  </si>
  <si>
    <t>벽체,250L</t>
  </si>
  <si>
    <t>호표 13</t>
  </si>
  <si>
    <t>JOINER SET(볼트너트,접지)</t>
  </si>
  <si>
    <t>SET</t>
  </si>
  <si>
    <t>호표 14</t>
  </si>
  <si>
    <t>[ 합           계 ]</t>
  </si>
  <si>
    <t>010102  02.전등 설비공사</t>
  </si>
  <si>
    <t>하이렉스-CD, 16㎜</t>
  </si>
  <si>
    <t>호표 15</t>
  </si>
  <si>
    <t>1종금속제가요전선관</t>
  </si>
  <si>
    <t>16mm, 비방수</t>
  </si>
  <si>
    <t>호표 16</t>
  </si>
  <si>
    <t>2.5㎟,단선</t>
  </si>
  <si>
    <t>호표 17</t>
  </si>
  <si>
    <t>가요성알루미늄피복케이블</t>
  </si>
  <si>
    <t>3C*2.5㎟, 단선</t>
  </si>
  <si>
    <t>m</t>
  </si>
  <si>
    <t>호표 18</t>
  </si>
  <si>
    <t>2C*2.5㎟, 단선</t>
  </si>
  <si>
    <t>호표 19</t>
  </si>
  <si>
    <t>C/T4각</t>
  </si>
  <si>
    <t>호표 20</t>
  </si>
  <si>
    <t>일괄소등스위치</t>
  </si>
  <si>
    <t>1회로용</t>
  </si>
  <si>
    <t>호표 21</t>
  </si>
  <si>
    <t>LED실내조명등</t>
  </si>
  <si>
    <t>평판매입등-1200 52W</t>
  </si>
  <si>
    <t>등</t>
  </si>
  <si>
    <t>호표 22</t>
  </si>
  <si>
    <t>LED실내조명등 설치</t>
  </si>
  <si>
    <t>센서등 10W</t>
  </si>
  <si>
    <t>호표 23</t>
  </si>
  <si>
    <t>LED다운라이트</t>
  </si>
  <si>
    <t>10W</t>
  </si>
  <si>
    <t>호표 24</t>
  </si>
  <si>
    <t>LED 투광등기구 설치</t>
  </si>
  <si>
    <t>150W 이하</t>
  </si>
  <si>
    <t>호표 25</t>
  </si>
  <si>
    <t>010103  03.철거공사</t>
  </si>
  <si>
    <t>분전반 철거(40%)</t>
  </si>
  <si>
    <t>W800*H500*D300 이하</t>
  </si>
  <si>
    <t>대</t>
  </si>
  <si>
    <t>호표 26</t>
  </si>
  <si>
    <t>조명기구 철거</t>
  </si>
  <si>
    <t>매입등 FL2/32W</t>
  </si>
  <si>
    <t>호표 27</t>
  </si>
  <si>
    <t>LED다운라이트 15W</t>
  </si>
  <si>
    <t>호표 28</t>
  </si>
  <si>
    <t>콘센트 철거</t>
  </si>
  <si>
    <t>벽면</t>
  </si>
  <si>
    <t>호표 29</t>
  </si>
  <si>
    <t>010201  1.자동승강조명장치</t>
  </si>
  <si>
    <t>자동승강조명장치</t>
  </si>
  <si>
    <t>150W</t>
  </si>
  <si>
    <t/>
  </si>
  <si>
    <t>자동승강조명장치 제어반</t>
  </si>
  <si>
    <t>로컬제어</t>
  </si>
  <si>
    <t>EA</t>
  </si>
  <si>
    <t>조달수수료</t>
  </si>
  <si>
    <t>0.54%</t>
  </si>
  <si>
    <t>식</t>
  </si>
  <si>
    <t>도급자 관급자재</t>
    <phoneticPr fontId="21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</si>
</sst>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#,##0.000;[Red]\-#,##0.000"/>
    <numFmt numFmtId="177" formatCode="_ * #,##0_ ;_ * &quot;₩&quot;&quot;₩&quot;&quot;₩&quot;\-#,##0_ ;_ * &quot;-&quot;_ ;_ @_ "/>
    <numFmt numFmtId="178" formatCode="_ * #,##0.00_ ;_ * &quot;₩&quot;&quot;₩&quot;&quot;₩&quot;\-#,##0.00_ ;_ * &quot;-&quot;??_ ;_ @_ "/>
    <numFmt numFmtId="179" formatCode="&quot;$&quot;#,##0"/>
    <numFmt numFmtId="180" formatCode="#,###"/>
  </numFmts>
  <fonts count="23">
    <font>
      <sz val="12"/>
      <name val="바탕체"/>
      <family val="1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바탕"/>
      <family val="1"/>
      <charset val="129"/>
    </font>
    <font>
      <sz val="8"/>
      <name val="굴림체"/>
      <family val="3"/>
      <charset val="129"/>
    </font>
    <font>
      <sz val="11"/>
      <name val="바탕체"/>
      <family val="1"/>
      <charset val="129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7"/>
      <name val="굴림체"/>
      <family val="3"/>
      <charset val="129"/>
    </font>
    <font>
      <sz val="8"/>
      <name val="돋움"/>
      <family val="3"/>
      <charset val="129"/>
    </font>
    <font>
      <sz val="7"/>
      <name val="돋움"/>
      <family val="3"/>
      <charset val="129"/>
    </font>
    <font>
      <sz val="7"/>
      <name val="굴림"/>
      <family val="3"/>
      <charset val="129"/>
    </font>
    <font>
      <b/>
      <sz val="9"/>
      <name val="굴림"/>
      <family val="3"/>
      <charset val="129"/>
    </font>
    <font>
      <sz val="8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rgb="FF0070C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9" fillId="0" borderId="0"/>
    <xf numFmtId="176" fontId="1" fillId="0" borderId="0"/>
    <xf numFmtId="177" fontId="1" fillId="0" borderId="0"/>
    <xf numFmtId="178" fontId="1" fillId="0" borderId="0"/>
    <xf numFmtId="38" fontId="4" fillId="2" borderId="0" applyNumberFormat="0" applyBorder="0" applyAlignment="0" applyProtection="0"/>
    <xf numFmtId="0" fontId="10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2" borderId="3" applyNumberFormat="0" applyBorder="0" applyAlignment="0" applyProtection="0"/>
    <xf numFmtId="0" fontId="11" fillId="0" borderId="4"/>
    <xf numFmtId="179" fontId="2" fillId="0" borderId="0"/>
    <xf numFmtId="10" fontId="3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12" fillId="0" borderId="5" xfId="0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vertical="center"/>
    </xf>
    <xf numFmtId="41" fontId="14" fillId="0" borderId="6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vertical="center" wrapText="1"/>
    </xf>
    <xf numFmtId="41" fontId="14" fillId="0" borderId="0" xfId="0" applyNumberFormat="1" applyFont="1" applyAlignment="1">
      <alignment horizontal="left" vertical="center"/>
    </xf>
    <xf numFmtId="41" fontId="12" fillId="0" borderId="5" xfId="0" applyNumberFormat="1" applyFont="1" applyBorder="1" applyAlignment="1">
      <alignment horizontal="left" vertical="center" wrapText="1"/>
    </xf>
    <xf numFmtId="41" fontId="12" fillId="0" borderId="5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41" fontId="15" fillId="3" borderId="13" xfId="0" applyNumberFormat="1" applyFont="1" applyFill="1" applyBorder="1" applyAlignment="1">
      <alignment horizontal="center" vertical="center" wrapText="1"/>
    </xf>
    <xf numFmtId="0" fontId="15" fillId="3" borderId="14" xfId="0" applyNumberFormat="1" applyFont="1" applyFill="1" applyBorder="1" applyAlignment="1">
      <alignment horizontal="center" vertical="center" wrapText="1" shrinkToFit="1"/>
    </xf>
    <xf numFmtId="0" fontId="15" fillId="3" borderId="15" xfId="0" applyNumberFormat="1" applyFont="1" applyFill="1" applyBorder="1" applyAlignment="1">
      <alignment horizontal="center" vertical="center" wrapText="1" shrinkToFit="1"/>
    </xf>
    <xf numFmtId="41" fontId="15" fillId="3" borderId="13" xfId="0" applyNumberFormat="1" applyFont="1" applyFill="1" applyBorder="1" applyAlignment="1">
      <alignment horizontal="center" vertical="center" shrinkToFit="1"/>
    </xf>
    <xf numFmtId="41" fontId="15" fillId="0" borderId="8" xfId="0" applyNumberFormat="1" applyFont="1" applyBorder="1" applyAlignment="1">
      <alignment horizontal="left" vertical="center"/>
    </xf>
    <xf numFmtId="41" fontId="15" fillId="0" borderId="9" xfId="0" applyNumberFormat="1" applyFont="1" applyBorder="1" applyAlignment="1">
      <alignment horizontal="left" vertical="center" wrapText="1"/>
    </xf>
    <xf numFmtId="41" fontId="15" fillId="0" borderId="8" xfId="0" applyNumberFormat="1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41" fontId="15" fillId="0" borderId="7" xfId="0" applyNumberFormat="1" applyFont="1" applyBorder="1" applyAlignment="1">
      <alignment horizontal="left" vertical="center" wrapText="1"/>
    </xf>
    <xf numFmtId="41" fontId="15" fillId="0" borderId="5" xfId="0" applyNumberFormat="1" applyFont="1" applyBorder="1" applyAlignment="1">
      <alignment horizontal="left" vertical="center" wrapText="1"/>
    </xf>
    <xf numFmtId="41" fontId="15" fillId="3" borderId="2" xfId="0" applyNumberFormat="1" applyFont="1" applyFill="1" applyBorder="1" applyAlignment="1">
      <alignment vertical="center" wrapText="1"/>
    </xf>
    <xf numFmtId="41" fontId="15" fillId="3" borderId="20" xfId="0" applyNumberFormat="1" applyFont="1" applyFill="1" applyBorder="1" applyAlignment="1">
      <alignment horizontal="center" vertical="center" wrapText="1"/>
    </xf>
    <xf numFmtId="41" fontId="15" fillId="3" borderId="12" xfId="0" applyNumberFormat="1" applyFont="1" applyFill="1" applyBorder="1" applyAlignment="1">
      <alignment horizontal="left" vertical="center" wrapText="1"/>
    </xf>
    <xf numFmtId="0" fontId="15" fillId="3" borderId="21" xfId="0" applyNumberFormat="1" applyFont="1" applyFill="1" applyBorder="1" applyAlignment="1">
      <alignment horizontal="center" vertical="center" wrapText="1"/>
    </xf>
    <xf numFmtId="0" fontId="15" fillId="3" borderId="12" xfId="0" applyNumberFormat="1" applyFont="1" applyFill="1" applyBorder="1" applyAlignment="1">
      <alignment horizontal="center" vertical="center" wrapText="1"/>
    </xf>
    <xf numFmtId="41" fontId="15" fillId="3" borderId="14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/>
    </xf>
    <xf numFmtId="41" fontId="15" fillId="3" borderId="16" xfId="0" applyNumberFormat="1" applyFont="1" applyFill="1" applyBorder="1" applyAlignment="1">
      <alignment vertical="center" wrapText="1"/>
    </xf>
    <xf numFmtId="41" fontId="15" fillId="3" borderId="17" xfId="0" applyNumberFormat="1" applyFont="1" applyFill="1" applyBorder="1" applyAlignment="1">
      <alignment horizontal="left" vertical="center" wrapText="1"/>
    </xf>
    <xf numFmtId="0" fontId="15" fillId="3" borderId="18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 wrapText="1"/>
    </xf>
    <xf numFmtId="0" fontId="15" fillId="3" borderId="23" xfId="0" applyNumberFormat="1" applyFont="1" applyFill="1" applyBorder="1" applyAlignment="1">
      <alignment horizontal="center" vertical="center" wrapText="1" shrinkToFit="1"/>
    </xf>
    <xf numFmtId="0" fontId="15" fillId="3" borderId="13" xfId="0" applyNumberFormat="1" applyFont="1" applyFill="1" applyBorder="1" applyAlignment="1">
      <alignment horizontal="center" vertical="center" wrapText="1" shrinkToFit="1"/>
    </xf>
    <xf numFmtId="41" fontId="15" fillId="0" borderId="8" xfId="1" applyFont="1" applyFill="1" applyBorder="1" applyAlignment="1">
      <alignment horizontal="left" vertical="center" wrapText="1"/>
    </xf>
    <xf numFmtId="0" fontId="15" fillId="3" borderId="16" xfId="0" applyNumberFormat="1" applyFont="1" applyFill="1" applyBorder="1" applyAlignment="1">
      <alignment horizontal="center" vertical="center"/>
    </xf>
    <xf numFmtId="41" fontId="15" fillId="3" borderId="13" xfId="0" applyNumberFormat="1" applyFont="1" applyFill="1" applyBorder="1" applyAlignment="1">
      <alignment horizontal="left" vertical="center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41" fontId="15" fillId="3" borderId="14" xfId="0" applyNumberFormat="1" applyFont="1" applyFill="1" applyBorder="1" applyAlignment="1">
      <alignment vertical="center" wrapText="1"/>
    </xf>
    <xf numFmtId="0" fontId="15" fillId="3" borderId="14" xfId="0" applyNumberFormat="1" applyFont="1" applyFill="1" applyBorder="1" applyAlignment="1">
      <alignment horizontal="center" vertical="center" wrapText="1"/>
    </xf>
    <xf numFmtId="41" fontId="15" fillId="3" borderId="17" xfId="0" applyNumberFormat="1" applyFont="1" applyFill="1" applyBorder="1" applyAlignment="1">
      <alignment horizontal="center" vertical="center" shrinkToFit="1"/>
    </xf>
    <xf numFmtId="0" fontId="15" fillId="3" borderId="13" xfId="0" applyNumberFormat="1" applyFont="1" applyFill="1" applyBorder="1" applyAlignment="1">
      <alignment horizontal="center" vertical="center" shrinkToFit="1"/>
    </xf>
    <xf numFmtId="0" fontId="15" fillId="3" borderId="17" xfId="0" applyNumberFormat="1" applyFont="1" applyFill="1" applyBorder="1" applyAlignment="1">
      <alignment horizontal="center" vertical="center" shrinkToFit="1"/>
    </xf>
    <xf numFmtId="0" fontId="15" fillId="3" borderId="15" xfId="0" applyNumberFormat="1" applyFont="1" applyFill="1" applyBorder="1" applyAlignment="1">
      <alignment horizontal="center" vertical="center" wrapText="1"/>
    </xf>
    <xf numFmtId="41" fontId="15" fillId="0" borderId="19" xfId="0" applyNumberFormat="1" applyFont="1" applyBorder="1" applyAlignment="1">
      <alignment horizontal="left" vertical="center" wrapText="1"/>
    </xf>
    <xf numFmtId="0" fontId="15" fillId="3" borderId="24" xfId="0" applyNumberFormat="1" applyFont="1" applyFill="1" applyBorder="1" applyAlignment="1">
      <alignment horizontal="center" vertical="center" wrapText="1"/>
    </xf>
    <xf numFmtId="41" fontId="15" fillId="0" borderId="10" xfId="0" applyNumberFormat="1" applyFont="1" applyBorder="1" applyAlignment="1">
      <alignment horizontal="left" vertical="center" wrapText="1"/>
    </xf>
    <xf numFmtId="41" fontId="15" fillId="0" borderId="5" xfId="4" applyNumberFormat="1" applyFont="1" applyBorder="1" applyAlignment="1">
      <alignment horizontal="left" vertical="center" wrapText="1"/>
    </xf>
    <xf numFmtId="41" fontId="15" fillId="0" borderId="9" xfId="0" quotePrefix="1" applyNumberFormat="1" applyFont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center" vertical="center" wrapText="1" shrinkToFit="1"/>
    </xf>
    <xf numFmtId="41" fontId="16" fillId="0" borderId="0" xfId="0" applyNumberFormat="1" applyFont="1" applyBorder="1" applyAlignment="1">
      <alignment horizontal="left" vertical="center"/>
    </xf>
    <xf numFmtId="1" fontId="15" fillId="3" borderId="12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41" fontId="15" fillId="3" borderId="23" xfId="0" applyNumberFormat="1" applyFont="1" applyFill="1" applyBorder="1" applyAlignment="1">
      <alignment horizontal="center" vertical="center" wrapText="1"/>
    </xf>
    <xf numFmtId="41" fontId="15" fillId="3" borderId="15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41" fontId="15" fillId="3" borderId="15" xfId="0" applyNumberFormat="1" applyFont="1" applyFill="1" applyBorder="1" applyAlignment="1">
      <alignment horizontal="center" vertical="center" wrapText="1"/>
    </xf>
    <xf numFmtId="41" fontId="15" fillId="3" borderId="15" xfId="0" applyNumberFormat="1" applyFont="1" applyFill="1" applyBorder="1" applyAlignment="1">
      <alignment horizontal="center" vertical="center" wrapText="1"/>
    </xf>
    <xf numFmtId="41" fontId="15" fillId="0" borderId="5" xfId="0" applyNumberFormat="1" applyFont="1" applyBorder="1" applyAlignment="1">
      <alignment horizontal="center" vertical="center" wrapText="1"/>
    </xf>
    <xf numFmtId="0" fontId="15" fillId="3" borderId="8" xfId="0" applyNumberFormat="1" applyFont="1" applyFill="1" applyBorder="1" applyAlignment="1">
      <alignment horizontal="center" vertical="center" wrapText="1"/>
    </xf>
    <xf numFmtId="41" fontId="15" fillId="3" borderId="15" xfId="0" applyNumberFormat="1" applyFont="1" applyFill="1" applyBorder="1" applyAlignment="1">
      <alignment horizontal="center" vertical="center" wrapText="1"/>
    </xf>
    <xf numFmtId="41" fontId="15" fillId="3" borderId="23" xfId="0" applyNumberFormat="1" applyFont="1" applyFill="1" applyBorder="1" applyAlignment="1">
      <alignment horizontal="center" vertical="center" wrapText="1"/>
    </xf>
    <xf numFmtId="0" fontId="15" fillId="3" borderId="30" xfId="0" applyNumberFormat="1" applyFont="1" applyFill="1" applyBorder="1" applyAlignment="1">
      <alignment horizontal="center" vertical="center" wrapText="1"/>
    </xf>
    <xf numFmtId="0" fontId="15" fillId="3" borderId="8" xfId="0" applyNumberFormat="1" applyFont="1" applyFill="1" applyBorder="1" applyAlignment="1">
      <alignment horizontal="center" vertical="center" wrapText="1"/>
    </xf>
    <xf numFmtId="41" fontId="15" fillId="3" borderId="15" xfId="0" applyNumberFormat="1" applyFont="1" applyFill="1" applyBorder="1" applyAlignment="1">
      <alignment horizontal="center" vertical="center" wrapText="1"/>
    </xf>
    <xf numFmtId="41" fontId="15" fillId="3" borderId="31" xfId="0" applyNumberFormat="1" applyFont="1" applyFill="1" applyBorder="1" applyAlignment="1">
      <alignment horizontal="center" vertical="center" wrapText="1"/>
    </xf>
    <xf numFmtId="0" fontId="15" fillId="3" borderId="25" xfId="0" applyNumberFormat="1" applyFont="1" applyFill="1" applyBorder="1" applyAlignment="1">
      <alignment horizontal="center" vertical="center" wrapText="1"/>
    </xf>
    <xf numFmtId="0" fontId="15" fillId="3" borderId="26" xfId="0" applyNumberFormat="1" applyFont="1" applyFill="1" applyBorder="1" applyAlignment="1">
      <alignment horizontal="center"/>
    </xf>
    <xf numFmtId="41" fontId="15" fillId="3" borderId="27" xfId="0" applyNumberFormat="1" applyFont="1" applyFill="1" applyBorder="1" applyAlignment="1">
      <alignment horizontal="center" vertical="center" wrapText="1"/>
    </xf>
    <xf numFmtId="41" fontId="15" fillId="3" borderId="23" xfId="0" applyNumberFormat="1" applyFont="1" applyFill="1" applyBorder="1" applyAlignment="1">
      <alignment horizontal="center" vertical="center" wrapText="1"/>
    </xf>
    <xf numFmtId="41" fontId="15" fillId="3" borderId="28" xfId="0" applyNumberFormat="1" applyFont="1" applyFill="1" applyBorder="1" applyAlignment="1">
      <alignment horizontal="center" vertical="center" wrapText="1"/>
    </xf>
    <xf numFmtId="41" fontId="15" fillId="3" borderId="29" xfId="0" applyNumberFormat="1" applyFont="1" applyFill="1" applyBorder="1" applyAlignment="1">
      <alignment horizontal="center" vertical="center" wrapText="1"/>
    </xf>
    <xf numFmtId="0" fontId="15" fillId="3" borderId="22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3" xfId="0" quotePrefix="1" applyFont="1" applyBorder="1" applyAlignment="1">
      <alignment horizontal="center" vertical="center"/>
    </xf>
    <xf numFmtId="0" fontId="19" fillId="0" borderId="3" xfId="0" quotePrefix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80" fontId="19" fillId="0" borderId="3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quotePrefix="1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/>
    </xf>
    <xf numFmtId="0" fontId="22" fillId="0" borderId="3" xfId="0" quotePrefix="1" applyFont="1" applyBorder="1" applyAlignment="1">
      <alignment horizontal="center" vertical="center"/>
    </xf>
  </cellXfs>
  <cellStyles count="18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쉼표 [0]" xfId="1" builtinId="6"/>
    <cellStyle name="콤마 [0]_3월LIST" xfId="2"/>
    <cellStyle name="콤마_3월LIST" xfId="3"/>
    <cellStyle name="표준" xfId="0" builtinId="0"/>
    <cellStyle name="표준_040322원주국제타투-소방산출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945" name="Text Box 1">
          <a:extLst>
            <a:ext uri="{FF2B5EF4-FFF2-40B4-BE49-F238E27FC236}">
              <a16:creationId xmlns="" xmlns:a16="http://schemas.microsoft.com/office/drawing/2014/main" id="{00000000-0008-0000-0200-000001440100}"/>
            </a:ext>
          </a:extLst>
        </xdr:cNvPr>
        <xdr:cNvSpPr txBox="1">
          <a:spLocks noChangeArrowheads="1"/>
        </xdr:cNvSpPr>
      </xdr:nvSpPr>
      <xdr:spPr bwMode="auto">
        <a:xfrm>
          <a:off x="1847850" y="0"/>
          <a:ext cx="3381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946" name="Text Box 2">
          <a:extLst>
            <a:ext uri="{FF2B5EF4-FFF2-40B4-BE49-F238E27FC236}">
              <a16:creationId xmlns="" xmlns:a16="http://schemas.microsoft.com/office/drawing/2014/main" id="{00000000-0008-0000-0200-000002440100}"/>
            </a:ext>
          </a:extLst>
        </xdr:cNvPr>
        <xdr:cNvSpPr txBox="1">
          <a:spLocks noChangeArrowheads="1"/>
        </xdr:cNvSpPr>
      </xdr:nvSpPr>
      <xdr:spPr bwMode="auto">
        <a:xfrm>
          <a:off x="1847850" y="0"/>
          <a:ext cx="3381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947" name="Text Box 3">
          <a:extLst>
            <a:ext uri="{FF2B5EF4-FFF2-40B4-BE49-F238E27FC236}">
              <a16:creationId xmlns="" xmlns:a16="http://schemas.microsoft.com/office/drawing/2014/main" id="{00000000-0008-0000-0200-000003440100}"/>
            </a:ext>
          </a:extLst>
        </xdr:cNvPr>
        <xdr:cNvSpPr txBox="1">
          <a:spLocks noChangeArrowheads="1"/>
        </xdr:cNvSpPr>
      </xdr:nvSpPr>
      <xdr:spPr bwMode="auto">
        <a:xfrm>
          <a:off x="1847850" y="0"/>
          <a:ext cx="3381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948" name="Text Box 4">
          <a:extLst>
            <a:ext uri="{FF2B5EF4-FFF2-40B4-BE49-F238E27FC236}">
              <a16:creationId xmlns="" xmlns:a16="http://schemas.microsoft.com/office/drawing/2014/main" id="{00000000-0008-0000-0200-000004440100}"/>
            </a:ext>
          </a:extLst>
        </xdr:cNvPr>
        <xdr:cNvSpPr txBox="1">
          <a:spLocks noChangeArrowheads="1"/>
        </xdr:cNvSpPr>
      </xdr:nvSpPr>
      <xdr:spPr bwMode="auto">
        <a:xfrm>
          <a:off x="1847850" y="0"/>
          <a:ext cx="3381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1440100}"/>
            </a:ext>
          </a:extLst>
        </xdr:cNvPr>
        <xdr:cNvSpPr txBox="1">
          <a:spLocks noChangeArrowheads="1"/>
        </xdr:cNvSpPr>
      </xdr:nvSpPr>
      <xdr:spPr bwMode="auto">
        <a:xfrm>
          <a:off x="1533525" y="0"/>
          <a:ext cx="3048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200-000002440100}"/>
            </a:ext>
          </a:extLst>
        </xdr:cNvPr>
        <xdr:cNvSpPr txBox="1">
          <a:spLocks noChangeArrowheads="1"/>
        </xdr:cNvSpPr>
      </xdr:nvSpPr>
      <xdr:spPr bwMode="auto">
        <a:xfrm>
          <a:off x="1533525" y="0"/>
          <a:ext cx="3048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200-000003440100}"/>
            </a:ext>
          </a:extLst>
        </xdr:cNvPr>
        <xdr:cNvSpPr txBox="1">
          <a:spLocks noChangeArrowheads="1"/>
        </xdr:cNvSpPr>
      </xdr:nvSpPr>
      <xdr:spPr bwMode="auto">
        <a:xfrm>
          <a:off x="1533525" y="0"/>
          <a:ext cx="3048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200-000004440100}"/>
            </a:ext>
          </a:extLst>
        </xdr:cNvPr>
        <xdr:cNvSpPr txBox="1">
          <a:spLocks noChangeArrowheads="1"/>
        </xdr:cNvSpPr>
      </xdr:nvSpPr>
      <xdr:spPr bwMode="auto">
        <a:xfrm>
          <a:off x="1533525" y="0"/>
          <a:ext cx="3048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0"/>
          <a:ext cx="2914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0"/>
          <a:ext cx="2914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0"/>
          <a:ext cx="2914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0"/>
          <a:ext cx="2914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0"/>
          <a:ext cx="2914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0"/>
          <a:ext cx="2914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altLang="ko-KR" sz="1400" b="1" i="0" strike="noStrike">
              <a:solidFill>
                <a:srgbClr val="000000"/>
              </a:solidFill>
              <a:latin typeface="굴림체"/>
              <a:ea typeface="굴림체"/>
            </a:rPr>
            <a:t>7. </a:t>
          </a:r>
          <a:r>
            <a:rPr lang="ko-KR" altLang="en-US" sz="1400" b="1" i="0" strike="noStrike">
              <a:solidFill>
                <a:srgbClr val="000000"/>
              </a:solidFill>
              <a:latin typeface="굴림체"/>
              <a:ea typeface="굴림체"/>
            </a:rPr>
            <a:t>일위대가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M107"/>
  <sheetViews>
    <sheetView showZeros="0" tabSelected="1" view="pageBreakPreview" zoomScale="130" zoomScaleSheetLayoutView="130" workbookViewId="0">
      <pane xSplit="1" ySplit="4" topLeftCell="B5" activePane="bottomRight" state="frozen"/>
      <selection activeCell="N24" sqref="N24"/>
      <selection pane="topRight" activeCell="N24" sqref="N24"/>
      <selection pane="bottomLeft" activeCell="N24" sqref="N24"/>
      <selection pane="bottomRight" activeCell="A19" sqref="A19"/>
    </sheetView>
  </sheetViews>
  <sheetFormatPr defaultColWidth="9" defaultRowHeight="14.45" customHeight="1"/>
  <cols>
    <col min="1" max="1" width="40.875" style="4" customWidth="1"/>
    <col min="2" max="2" width="24.375" style="4" customWidth="1"/>
    <col min="3" max="3" width="9" style="84"/>
    <col min="4" max="4" width="7.625" style="4" customWidth="1"/>
    <col min="5" max="12" width="6" style="4" bestFit="1" customWidth="1"/>
    <col min="13" max="13" width="8.5" style="4" bestFit="1" customWidth="1"/>
    <col min="14" max="16384" width="9" style="4"/>
  </cols>
  <sheetData>
    <row r="1" spans="1:13" s="2" customFormat="1" ht="19.5" customHeight="1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4.95" customHeight="1">
      <c r="A2" s="77" t="s">
        <v>87</v>
      </c>
      <c r="B2" s="77" t="s">
        <v>88</v>
      </c>
      <c r="C2" s="77" t="s">
        <v>89</v>
      </c>
      <c r="D2" s="77" t="s">
        <v>90</v>
      </c>
      <c r="E2" s="85" t="s">
        <v>91</v>
      </c>
      <c r="F2" s="85"/>
      <c r="G2" s="85" t="s">
        <v>92</v>
      </c>
      <c r="H2" s="85"/>
      <c r="I2" s="85" t="s">
        <v>93</v>
      </c>
      <c r="J2" s="85"/>
      <c r="K2" s="85" t="s">
        <v>94</v>
      </c>
      <c r="L2" s="85"/>
      <c r="M2" s="85" t="s">
        <v>95</v>
      </c>
    </row>
    <row r="3" spans="1:13" ht="24.95" customHeight="1">
      <c r="A3" s="77"/>
      <c r="B3" s="77"/>
      <c r="C3" s="77"/>
      <c r="D3" s="77"/>
      <c r="E3" s="86" t="s">
        <v>96</v>
      </c>
      <c r="F3" s="86" t="s">
        <v>97</v>
      </c>
      <c r="G3" s="86" t="s">
        <v>96</v>
      </c>
      <c r="H3" s="86" t="s">
        <v>97</v>
      </c>
      <c r="I3" s="86" t="s">
        <v>96</v>
      </c>
      <c r="J3" s="86" t="s">
        <v>97</v>
      </c>
      <c r="K3" s="86" t="s">
        <v>96</v>
      </c>
      <c r="L3" s="86" t="s">
        <v>97</v>
      </c>
      <c r="M3" s="85"/>
    </row>
    <row r="4" spans="1:13" ht="15" customHeight="1">
      <c r="A4" s="78" t="s">
        <v>98</v>
      </c>
      <c r="B4" s="79"/>
      <c r="C4" s="82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" customHeight="1">
      <c r="A5" s="78" t="s">
        <v>99</v>
      </c>
      <c r="B5" s="78" t="s">
        <v>100</v>
      </c>
      <c r="C5" s="83" t="s">
        <v>101</v>
      </c>
      <c r="D5" s="79">
        <v>40</v>
      </c>
      <c r="E5" s="80"/>
      <c r="F5" s="80"/>
      <c r="G5" s="80"/>
      <c r="H5" s="80"/>
      <c r="I5" s="80"/>
      <c r="J5" s="80"/>
      <c r="K5" s="80"/>
      <c r="L5" s="80"/>
      <c r="M5" s="78" t="s">
        <v>102</v>
      </c>
    </row>
    <row r="6" spans="1:13" ht="15" customHeight="1">
      <c r="A6" s="78" t="s">
        <v>99</v>
      </c>
      <c r="B6" s="78" t="s">
        <v>103</v>
      </c>
      <c r="C6" s="83" t="s">
        <v>101</v>
      </c>
      <c r="D6" s="79">
        <v>39</v>
      </c>
      <c r="E6" s="80"/>
      <c r="F6" s="80"/>
      <c r="G6" s="80"/>
      <c r="H6" s="80"/>
      <c r="I6" s="80"/>
      <c r="J6" s="80"/>
      <c r="K6" s="80"/>
      <c r="L6" s="80"/>
      <c r="M6" s="78" t="s">
        <v>104</v>
      </c>
    </row>
    <row r="7" spans="1:13" ht="15" customHeight="1">
      <c r="A7" s="78" t="s">
        <v>105</v>
      </c>
      <c r="B7" s="78" t="s">
        <v>106</v>
      </c>
      <c r="C7" s="83" t="s">
        <v>101</v>
      </c>
      <c r="D7" s="79">
        <v>159</v>
      </c>
      <c r="E7" s="80"/>
      <c r="F7" s="80"/>
      <c r="G7" s="80"/>
      <c r="H7" s="80"/>
      <c r="I7" s="80"/>
      <c r="J7" s="80"/>
      <c r="K7" s="80"/>
      <c r="L7" s="80"/>
      <c r="M7" s="78" t="s">
        <v>107</v>
      </c>
    </row>
    <row r="8" spans="1:13" ht="15" customHeight="1">
      <c r="A8" s="78" t="s">
        <v>108</v>
      </c>
      <c r="B8" s="78" t="s">
        <v>109</v>
      </c>
      <c r="C8" s="83" t="s">
        <v>101</v>
      </c>
      <c r="D8" s="79">
        <v>39</v>
      </c>
      <c r="E8" s="80"/>
      <c r="F8" s="80"/>
      <c r="G8" s="80"/>
      <c r="H8" s="80"/>
      <c r="I8" s="80"/>
      <c r="J8" s="80"/>
      <c r="K8" s="80"/>
      <c r="L8" s="80"/>
      <c r="M8" s="78" t="s">
        <v>110</v>
      </c>
    </row>
    <row r="9" spans="1:13" ht="15" customHeight="1">
      <c r="A9" s="78" t="s">
        <v>111</v>
      </c>
      <c r="B9" s="78" t="s">
        <v>112</v>
      </c>
      <c r="C9" s="83" t="s">
        <v>113</v>
      </c>
      <c r="D9" s="79">
        <v>14</v>
      </c>
      <c r="E9" s="80"/>
      <c r="F9" s="80"/>
      <c r="G9" s="80"/>
      <c r="H9" s="80"/>
      <c r="I9" s="80"/>
      <c r="J9" s="80"/>
      <c r="K9" s="80"/>
      <c r="L9" s="80"/>
      <c r="M9" s="78" t="s">
        <v>114</v>
      </c>
    </row>
    <row r="10" spans="1:13" ht="15" customHeight="1">
      <c r="A10" s="78" t="s">
        <v>115</v>
      </c>
      <c r="B10" s="78" t="s">
        <v>116</v>
      </c>
      <c r="C10" s="83" t="s">
        <v>113</v>
      </c>
      <c r="D10" s="79">
        <v>14</v>
      </c>
      <c r="E10" s="80"/>
      <c r="F10" s="80"/>
      <c r="G10" s="80"/>
      <c r="H10" s="80"/>
      <c r="I10" s="80"/>
      <c r="J10" s="80"/>
      <c r="K10" s="80"/>
      <c r="L10" s="80"/>
      <c r="M10" s="78" t="s">
        <v>117</v>
      </c>
    </row>
    <row r="11" spans="1:13" ht="15" customHeight="1">
      <c r="A11" s="78" t="s">
        <v>118</v>
      </c>
      <c r="B11" s="78" t="s">
        <v>119</v>
      </c>
      <c r="C11" s="83" t="s">
        <v>113</v>
      </c>
      <c r="D11" s="79">
        <v>2</v>
      </c>
      <c r="E11" s="80"/>
      <c r="F11" s="80"/>
      <c r="G11" s="80"/>
      <c r="H11" s="80"/>
      <c r="I11" s="80"/>
      <c r="J11" s="80"/>
      <c r="K11" s="80"/>
      <c r="L11" s="80"/>
      <c r="M11" s="78" t="s">
        <v>120</v>
      </c>
    </row>
    <row r="12" spans="1:13" ht="15" customHeight="1">
      <c r="A12" s="78" t="s">
        <v>121</v>
      </c>
      <c r="B12" s="78" t="s">
        <v>122</v>
      </c>
      <c r="C12" s="83" t="s">
        <v>123</v>
      </c>
      <c r="D12" s="79">
        <v>1</v>
      </c>
      <c r="E12" s="80"/>
      <c r="F12" s="80"/>
      <c r="G12" s="80"/>
      <c r="H12" s="80"/>
      <c r="I12" s="80"/>
      <c r="J12" s="80"/>
      <c r="K12" s="80"/>
      <c r="L12" s="80"/>
      <c r="M12" s="78" t="s">
        <v>124</v>
      </c>
    </row>
    <row r="13" spans="1:13" ht="15" customHeight="1">
      <c r="A13" s="78" t="s">
        <v>125</v>
      </c>
      <c r="B13" s="78" t="s">
        <v>126</v>
      </c>
      <c r="C13" s="83" t="s">
        <v>101</v>
      </c>
      <c r="D13" s="79">
        <v>30</v>
      </c>
      <c r="E13" s="80"/>
      <c r="F13" s="80"/>
      <c r="G13" s="80"/>
      <c r="H13" s="80"/>
      <c r="I13" s="80"/>
      <c r="J13" s="80"/>
      <c r="K13" s="80"/>
      <c r="L13" s="80"/>
      <c r="M13" s="78" t="s">
        <v>127</v>
      </c>
    </row>
    <row r="14" spans="1:13" ht="15" customHeight="1">
      <c r="A14" s="78" t="s">
        <v>128</v>
      </c>
      <c r="B14" s="78" t="s">
        <v>129</v>
      </c>
      <c r="C14" s="83" t="s">
        <v>113</v>
      </c>
      <c r="D14" s="79">
        <v>1</v>
      </c>
      <c r="E14" s="80"/>
      <c r="F14" s="80"/>
      <c r="G14" s="80"/>
      <c r="H14" s="80"/>
      <c r="I14" s="80"/>
      <c r="J14" s="80"/>
      <c r="K14" s="80"/>
      <c r="L14" s="80"/>
      <c r="M14" s="78" t="s">
        <v>130</v>
      </c>
    </row>
    <row r="15" spans="1:13" ht="15" customHeight="1">
      <c r="A15" s="78" t="s">
        <v>131</v>
      </c>
      <c r="B15" s="78" t="s">
        <v>129</v>
      </c>
      <c r="C15" s="83" t="s">
        <v>101</v>
      </c>
      <c r="D15" s="79">
        <v>30</v>
      </c>
      <c r="E15" s="80"/>
      <c r="F15" s="80"/>
      <c r="G15" s="80"/>
      <c r="H15" s="80"/>
      <c r="I15" s="80"/>
      <c r="J15" s="80"/>
      <c r="K15" s="80"/>
      <c r="L15" s="80"/>
      <c r="M15" s="78" t="s">
        <v>132</v>
      </c>
    </row>
    <row r="16" spans="1:13" ht="15" customHeight="1">
      <c r="A16" s="78" t="s">
        <v>133</v>
      </c>
      <c r="B16" s="78" t="s">
        <v>134</v>
      </c>
      <c r="C16" s="83" t="s">
        <v>135</v>
      </c>
      <c r="D16" s="79">
        <v>15</v>
      </c>
      <c r="E16" s="80"/>
      <c r="F16" s="80"/>
      <c r="G16" s="80"/>
      <c r="H16" s="80"/>
      <c r="I16" s="80"/>
      <c r="J16" s="80"/>
      <c r="K16" s="80"/>
      <c r="L16" s="80"/>
      <c r="M16" s="78" t="s">
        <v>136</v>
      </c>
    </row>
    <row r="17" spans="1:13" ht="15" customHeight="1">
      <c r="A17" s="78" t="s">
        <v>133</v>
      </c>
      <c r="B17" s="78" t="s">
        <v>137</v>
      </c>
      <c r="C17" s="83" t="s">
        <v>135</v>
      </c>
      <c r="D17" s="79">
        <v>4</v>
      </c>
      <c r="E17" s="80"/>
      <c r="F17" s="80"/>
      <c r="G17" s="80"/>
      <c r="H17" s="80"/>
      <c r="I17" s="80"/>
      <c r="J17" s="80"/>
      <c r="K17" s="80"/>
      <c r="L17" s="80"/>
      <c r="M17" s="78" t="s">
        <v>138</v>
      </c>
    </row>
    <row r="18" spans="1:13" ht="15" customHeight="1">
      <c r="A18" s="78" t="s">
        <v>139</v>
      </c>
      <c r="B18" s="78" t="s">
        <v>129</v>
      </c>
      <c r="C18" s="83" t="s">
        <v>140</v>
      </c>
      <c r="D18" s="79">
        <v>120</v>
      </c>
      <c r="E18" s="80"/>
      <c r="F18" s="80"/>
      <c r="G18" s="80"/>
      <c r="H18" s="80"/>
      <c r="I18" s="80"/>
      <c r="J18" s="80"/>
      <c r="K18" s="80"/>
      <c r="L18" s="80"/>
      <c r="M18" s="78" t="s">
        <v>141</v>
      </c>
    </row>
    <row r="19" spans="1:13" ht="15" customHeight="1">
      <c r="A19" s="79"/>
      <c r="B19" s="79"/>
      <c r="C19" s="82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15" customHeight="1">
      <c r="A20" s="79"/>
      <c r="B20" s="79"/>
      <c r="C20" s="82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5" customHeight="1">
      <c r="A21" s="79"/>
      <c r="B21" s="79"/>
      <c r="C21" s="82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5" customHeight="1">
      <c r="A22" s="79"/>
      <c r="B22" s="79"/>
      <c r="C22" s="82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5" customHeight="1">
      <c r="A23" s="79"/>
      <c r="B23" s="79"/>
      <c r="C23" s="82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" customHeight="1">
      <c r="A24" s="79"/>
      <c r="B24" s="79"/>
      <c r="C24" s="82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" customHeight="1">
      <c r="A25" s="79"/>
      <c r="B25" s="79"/>
      <c r="C25" s="82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" customHeight="1">
      <c r="A26" s="79"/>
      <c r="B26" s="79"/>
      <c r="C26" s="82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" customHeight="1">
      <c r="A27" s="79"/>
      <c r="B27" s="79"/>
      <c r="C27" s="82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15" customHeight="1">
      <c r="A28" s="79"/>
      <c r="B28" s="79"/>
      <c r="C28" s="82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15" customHeight="1">
      <c r="A29" s="79" t="s">
        <v>142</v>
      </c>
      <c r="B29" s="79"/>
      <c r="C29" s="82"/>
      <c r="D29" s="79"/>
      <c r="E29" s="79"/>
      <c r="F29" s="80"/>
      <c r="G29" s="79"/>
      <c r="H29" s="80"/>
      <c r="I29" s="79"/>
      <c r="J29" s="80"/>
      <c r="K29" s="79"/>
      <c r="L29" s="80"/>
      <c r="M29" s="79"/>
    </row>
    <row r="30" spans="1:13" s="7" customFormat="1" ht="15" customHeight="1">
      <c r="A30" s="78" t="s">
        <v>143</v>
      </c>
      <c r="B30" s="79"/>
      <c r="C30" s="82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4.45" customHeight="1">
      <c r="A31" s="78" t="s">
        <v>99</v>
      </c>
      <c r="B31" s="78" t="s">
        <v>144</v>
      </c>
      <c r="C31" s="83" t="s">
        <v>101</v>
      </c>
      <c r="D31" s="79">
        <v>90</v>
      </c>
      <c r="E31" s="80"/>
      <c r="F31" s="80"/>
      <c r="G31" s="80"/>
      <c r="H31" s="80"/>
      <c r="I31" s="80"/>
      <c r="J31" s="80"/>
      <c r="K31" s="80"/>
      <c r="L31" s="80"/>
      <c r="M31" s="78" t="s">
        <v>145</v>
      </c>
    </row>
    <row r="32" spans="1:13" ht="14.45" customHeight="1">
      <c r="A32" s="78" t="s">
        <v>99</v>
      </c>
      <c r="B32" s="78" t="s">
        <v>100</v>
      </c>
      <c r="C32" s="83" t="s">
        <v>101</v>
      </c>
      <c r="D32" s="79">
        <v>84</v>
      </c>
      <c r="E32" s="80"/>
      <c r="F32" s="80"/>
      <c r="G32" s="80"/>
      <c r="H32" s="80"/>
      <c r="I32" s="80"/>
      <c r="J32" s="80"/>
      <c r="K32" s="80"/>
      <c r="L32" s="80"/>
      <c r="M32" s="78" t="s">
        <v>102</v>
      </c>
    </row>
    <row r="33" spans="1:13" ht="14.45" customHeight="1">
      <c r="A33" s="78" t="s">
        <v>146</v>
      </c>
      <c r="B33" s="78" t="s">
        <v>147</v>
      </c>
      <c r="C33" s="83" t="s">
        <v>101</v>
      </c>
      <c r="D33" s="79">
        <v>27</v>
      </c>
      <c r="E33" s="80"/>
      <c r="F33" s="80"/>
      <c r="G33" s="80"/>
      <c r="H33" s="80"/>
      <c r="I33" s="80"/>
      <c r="J33" s="80"/>
      <c r="K33" s="80"/>
      <c r="L33" s="80"/>
      <c r="M33" s="78" t="s">
        <v>148</v>
      </c>
    </row>
    <row r="34" spans="1:13" ht="14.45" customHeight="1">
      <c r="A34" s="78" t="s">
        <v>105</v>
      </c>
      <c r="B34" s="78" t="s">
        <v>149</v>
      </c>
      <c r="C34" s="83" t="s">
        <v>101</v>
      </c>
      <c r="D34" s="79">
        <v>81</v>
      </c>
      <c r="E34" s="80"/>
      <c r="F34" s="80"/>
      <c r="G34" s="80"/>
      <c r="H34" s="80"/>
      <c r="I34" s="80"/>
      <c r="J34" s="80"/>
      <c r="K34" s="80"/>
      <c r="L34" s="80"/>
      <c r="M34" s="78" t="s">
        <v>150</v>
      </c>
    </row>
    <row r="35" spans="1:13" ht="14.45" customHeight="1">
      <c r="A35" s="78" t="s">
        <v>151</v>
      </c>
      <c r="B35" s="78" t="s">
        <v>152</v>
      </c>
      <c r="C35" s="83" t="s">
        <v>153</v>
      </c>
      <c r="D35" s="79">
        <v>317</v>
      </c>
      <c r="E35" s="80"/>
      <c r="F35" s="80"/>
      <c r="G35" s="80"/>
      <c r="H35" s="80"/>
      <c r="I35" s="80"/>
      <c r="J35" s="80"/>
      <c r="K35" s="80"/>
      <c r="L35" s="80"/>
      <c r="M35" s="78" t="s">
        <v>154</v>
      </c>
    </row>
    <row r="36" spans="1:13" ht="14.45" customHeight="1">
      <c r="A36" s="78" t="s">
        <v>151</v>
      </c>
      <c r="B36" s="78" t="s">
        <v>155</v>
      </c>
      <c r="C36" s="83" t="s">
        <v>153</v>
      </c>
      <c r="D36" s="79">
        <v>90</v>
      </c>
      <c r="E36" s="80"/>
      <c r="F36" s="80"/>
      <c r="G36" s="80"/>
      <c r="H36" s="80"/>
      <c r="I36" s="80"/>
      <c r="J36" s="80"/>
      <c r="K36" s="80"/>
      <c r="L36" s="80"/>
      <c r="M36" s="78" t="s">
        <v>156</v>
      </c>
    </row>
    <row r="37" spans="1:13" ht="14.45" customHeight="1">
      <c r="A37" s="78" t="s">
        <v>111</v>
      </c>
      <c r="B37" s="78" t="s">
        <v>112</v>
      </c>
      <c r="C37" s="83" t="s">
        <v>113</v>
      </c>
      <c r="D37" s="79">
        <v>3</v>
      </c>
      <c r="E37" s="80"/>
      <c r="F37" s="80"/>
      <c r="G37" s="80"/>
      <c r="H37" s="80"/>
      <c r="I37" s="80"/>
      <c r="J37" s="80"/>
      <c r="K37" s="80"/>
      <c r="L37" s="80"/>
      <c r="M37" s="78" t="s">
        <v>114</v>
      </c>
    </row>
    <row r="38" spans="1:13" ht="14.45" customHeight="1">
      <c r="A38" s="78" t="s">
        <v>111</v>
      </c>
      <c r="B38" s="78" t="s">
        <v>157</v>
      </c>
      <c r="C38" s="83" t="s">
        <v>113</v>
      </c>
      <c r="D38" s="79">
        <v>18</v>
      </c>
      <c r="E38" s="80"/>
      <c r="F38" s="80"/>
      <c r="G38" s="80"/>
      <c r="H38" s="80"/>
      <c r="I38" s="80"/>
      <c r="J38" s="80"/>
      <c r="K38" s="80"/>
      <c r="L38" s="80"/>
      <c r="M38" s="78" t="s">
        <v>158</v>
      </c>
    </row>
    <row r="39" spans="1:13" ht="14.45" customHeight="1">
      <c r="A39" s="78" t="s">
        <v>159</v>
      </c>
      <c r="B39" s="78" t="s">
        <v>160</v>
      </c>
      <c r="C39" s="83" t="s">
        <v>113</v>
      </c>
      <c r="D39" s="79">
        <v>3</v>
      </c>
      <c r="E39" s="80"/>
      <c r="F39" s="80"/>
      <c r="G39" s="80"/>
      <c r="H39" s="80"/>
      <c r="I39" s="80"/>
      <c r="J39" s="80"/>
      <c r="K39" s="80"/>
      <c r="L39" s="80"/>
      <c r="M39" s="78" t="s">
        <v>161</v>
      </c>
    </row>
    <row r="40" spans="1:13" ht="14.45" customHeight="1">
      <c r="A40" s="78" t="s">
        <v>162</v>
      </c>
      <c r="B40" s="78" t="s">
        <v>163</v>
      </c>
      <c r="C40" s="83" t="s">
        <v>164</v>
      </c>
      <c r="D40" s="79">
        <v>7</v>
      </c>
      <c r="E40" s="80"/>
      <c r="F40" s="80"/>
      <c r="G40" s="80"/>
      <c r="H40" s="80"/>
      <c r="I40" s="80"/>
      <c r="J40" s="80"/>
      <c r="K40" s="80"/>
      <c r="L40" s="80"/>
      <c r="M40" s="78" t="s">
        <v>165</v>
      </c>
    </row>
    <row r="41" spans="1:13" ht="14.45" customHeight="1">
      <c r="A41" s="78" t="s">
        <v>166</v>
      </c>
      <c r="B41" s="78" t="s">
        <v>167</v>
      </c>
      <c r="C41" s="83" t="s">
        <v>164</v>
      </c>
      <c r="D41" s="79">
        <v>1</v>
      </c>
      <c r="E41" s="80"/>
      <c r="F41" s="80"/>
      <c r="G41" s="80"/>
      <c r="H41" s="80"/>
      <c r="I41" s="80"/>
      <c r="J41" s="80"/>
      <c r="K41" s="80"/>
      <c r="L41" s="80"/>
      <c r="M41" s="78" t="s">
        <v>168</v>
      </c>
    </row>
    <row r="42" spans="1:13" ht="14.45" customHeight="1">
      <c r="A42" s="78" t="s">
        <v>169</v>
      </c>
      <c r="B42" s="78" t="s">
        <v>170</v>
      </c>
      <c r="C42" s="83" t="s">
        <v>164</v>
      </c>
      <c r="D42" s="79">
        <v>8</v>
      </c>
      <c r="E42" s="80"/>
      <c r="F42" s="80"/>
      <c r="G42" s="80"/>
      <c r="H42" s="80"/>
      <c r="I42" s="80"/>
      <c r="J42" s="80"/>
      <c r="K42" s="80"/>
      <c r="L42" s="80"/>
      <c r="M42" s="78" t="s">
        <v>171</v>
      </c>
    </row>
    <row r="43" spans="1:13" ht="14.45" customHeight="1">
      <c r="A43" s="78" t="s">
        <v>172</v>
      </c>
      <c r="B43" s="78" t="s">
        <v>173</v>
      </c>
      <c r="C43" s="83" t="s">
        <v>113</v>
      </c>
      <c r="D43" s="79">
        <v>18</v>
      </c>
      <c r="E43" s="80"/>
      <c r="F43" s="80"/>
      <c r="G43" s="80"/>
      <c r="H43" s="80"/>
      <c r="I43" s="80"/>
      <c r="J43" s="80"/>
      <c r="K43" s="80"/>
      <c r="L43" s="80"/>
      <c r="M43" s="78" t="s">
        <v>174</v>
      </c>
    </row>
    <row r="44" spans="1:13" ht="14.45" customHeight="1">
      <c r="A44" s="79"/>
      <c r="B44" s="79"/>
      <c r="C44" s="82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3" ht="14.45" customHeight="1">
      <c r="A45" s="79"/>
      <c r="B45" s="79"/>
      <c r="C45" s="82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4.45" customHeight="1">
      <c r="A46" s="79"/>
      <c r="B46" s="79"/>
      <c r="C46" s="82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4.45" customHeight="1">
      <c r="A47" s="79"/>
      <c r="B47" s="79"/>
      <c r="C47" s="82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4.45" customHeight="1">
      <c r="A48" s="79"/>
      <c r="B48" s="79"/>
      <c r="C48" s="82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4.45" customHeight="1">
      <c r="A49" s="79"/>
      <c r="B49" s="79"/>
      <c r="C49" s="82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4.45" customHeight="1">
      <c r="A50" s="79"/>
      <c r="B50" s="79"/>
      <c r="C50" s="82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4.45" customHeight="1">
      <c r="A51" s="79"/>
      <c r="B51" s="79"/>
      <c r="C51" s="82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1:13" ht="14.45" customHeight="1">
      <c r="A52" s="79"/>
      <c r="B52" s="79"/>
      <c r="C52" s="82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4.45" customHeight="1">
      <c r="A53" s="79"/>
      <c r="B53" s="79"/>
      <c r="C53" s="82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4.45" customHeight="1">
      <c r="A54" s="79"/>
      <c r="B54" s="79"/>
      <c r="C54" s="82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4.45" customHeight="1">
      <c r="A55" s="79" t="s">
        <v>142</v>
      </c>
      <c r="B55" s="79"/>
      <c r="C55" s="82"/>
      <c r="D55" s="79"/>
      <c r="E55" s="79"/>
      <c r="F55" s="80"/>
      <c r="G55" s="79"/>
      <c r="H55" s="80"/>
      <c r="I55" s="79"/>
      <c r="J55" s="80"/>
      <c r="K55" s="79"/>
      <c r="L55" s="80"/>
      <c r="M55" s="79"/>
    </row>
    <row r="56" spans="1:13" ht="14.45" customHeight="1">
      <c r="A56" s="78" t="s">
        <v>175</v>
      </c>
      <c r="B56" s="79"/>
      <c r="C56" s="82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4.45" customHeight="1">
      <c r="A57" s="78" t="s">
        <v>176</v>
      </c>
      <c r="B57" s="78" t="s">
        <v>177</v>
      </c>
      <c r="C57" s="83" t="s">
        <v>178</v>
      </c>
      <c r="D57" s="79">
        <v>1</v>
      </c>
      <c r="E57" s="80"/>
      <c r="F57" s="80"/>
      <c r="G57" s="80"/>
      <c r="H57" s="80"/>
      <c r="I57" s="80"/>
      <c r="J57" s="80"/>
      <c r="K57" s="80"/>
      <c r="L57" s="80"/>
      <c r="M57" s="78" t="s">
        <v>179</v>
      </c>
    </row>
    <row r="58" spans="1:13" ht="14.45" customHeight="1">
      <c r="A58" s="78" t="s">
        <v>180</v>
      </c>
      <c r="B58" s="78" t="s">
        <v>181</v>
      </c>
      <c r="C58" s="83" t="s">
        <v>164</v>
      </c>
      <c r="D58" s="79">
        <v>42</v>
      </c>
      <c r="E58" s="80"/>
      <c r="F58" s="80"/>
      <c r="G58" s="80"/>
      <c r="H58" s="80"/>
      <c r="I58" s="80"/>
      <c r="J58" s="80"/>
      <c r="K58" s="80"/>
      <c r="L58" s="80"/>
      <c r="M58" s="78" t="s">
        <v>182</v>
      </c>
    </row>
    <row r="59" spans="1:13" ht="14.45" customHeight="1">
      <c r="A59" s="78" t="s">
        <v>180</v>
      </c>
      <c r="B59" s="78" t="s">
        <v>183</v>
      </c>
      <c r="C59" s="83" t="s">
        <v>164</v>
      </c>
      <c r="D59" s="79">
        <v>29</v>
      </c>
      <c r="E59" s="80"/>
      <c r="F59" s="80"/>
      <c r="G59" s="80"/>
      <c r="H59" s="80"/>
      <c r="I59" s="80"/>
      <c r="J59" s="80"/>
      <c r="K59" s="80"/>
      <c r="L59" s="80"/>
      <c r="M59" s="78" t="s">
        <v>184</v>
      </c>
    </row>
    <row r="60" spans="1:13" ht="14.45" customHeight="1">
      <c r="A60" s="78" t="s">
        <v>185</v>
      </c>
      <c r="B60" s="78" t="s">
        <v>186</v>
      </c>
      <c r="C60" s="83" t="s">
        <v>113</v>
      </c>
      <c r="D60" s="79">
        <v>11</v>
      </c>
      <c r="E60" s="80"/>
      <c r="F60" s="80"/>
      <c r="G60" s="80"/>
      <c r="H60" s="80"/>
      <c r="I60" s="80"/>
      <c r="J60" s="80"/>
      <c r="K60" s="80"/>
      <c r="L60" s="80"/>
      <c r="M60" s="78" t="s">
        <v>187</v>
      </c>
    </row>
    <row r="61" spans="1:13" ht="14.45" customHeight="1">
      <c r="A61" s="79"/>
      <c r="B61" s="79"/>
      <c r="C61" s="82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4.45" customHeight="1">
      <c r="A62" s="79"/>
      <c r="B62" s="79"/>
      <c r="C62" s="82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4.45" customHeight="1">
      <c r="A63" s="79"/>
      <c r="B63" s="79"/>
      <c r="C63" s="82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3" ht="14.45" customHeight="1">
      <c r="A64" s="79"/>
      <c r="B64" s="79"/>
      <c r="C64" s="82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14.45" customHeight="1">
      <c r="A65" s="79"/>
      <c r="B65" s="79"/>
      <c r="C65" s="82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4.45" customHeight="1">
      <c r="A66" s="79"/>
      <c r="B66" s="79"/>
      <c r="C66" s="82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ht="14.45" customHeight="1">
      <c r="A67" s="79"/>
      <c r="B67" s="79"/>
      <c r="C67" s="82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3" ht="14.45" customHeight="1">
      <c r="A68" s="79"/>
      <c r="B68" s="79"/>
      <c r="C68" s="82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4.45" customHeight="1">
      <c r="A69" s="79"/>
      <c r="B69" s="79"/>
      <c r="C69" s="82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ht="14.45" customHeight="1">
      <c r="A70" s="79"/>
      <c r="B70" s="79"/>
      <c r="C70" s="82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1:13" ht="14.45" customHeight="1">
      <c r="A71" s="79"/>
      <c r="B71" s="79"/>
      <c r="C71" s="82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1:13" ht="14.45" customHeight="1">
      <c r="A72" s="79"/>
      <c r="B72" s="79"/>
      <c r="C72" s="82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14.45" customHeight="1">
      <c r="A73" s="79"/>
      <c r="B73" s="79"/>
      <c r="C73" s="82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 ht="14.45" customHeight="1">
      <c r="A74" s="79"/>
      <c r="B74" s="79"/>
      <c r="C74" s="82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1:13" ht="14.45" customHeight="1">
      <c r="A75" s="79"/>
      <c r="B75" s="79"/>
      <c r="C75" s="82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13" ht="14.45" customHeight="1">
      <c r="A76" s="79"/>
      <c r="B76" s="79"/>
      <c r="C76" s="82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 ht="14.45" customHeight="1">
      <c r="A77" s="79"/>
      <c r="B77" s="79"/>
      <c r="C77" s="82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 ht="14.45" customHeight="1">
      <c r="A78" s="79"/>
      <c r="B78" s="79"/>
      <c r="C78" s="82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14.45" customHeight="1">
      <c r="A79" s="79"/>
      <c r="B79" s="79"/>
      <c r="C79" s="82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ht="14.45" customHeight="1">
      <c r="A80" s="79"/>
      <c r="B80" s="79"/>
      <c r="C80" s="82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1:13" ht="14.45" customHeight="1">
      <c r="A81" s="79" t="s">
        <v>142</v>
      </c>
      <c r="B81" s="79"/>
      <c r="C81" s="82"/>
      <c r="D81" s="79"/>
      <c r="E81" s="79"/>
      <c r="F81" s="80"/>
      <c r="G81" s="79"/>
      <c r="H81" s="80"/>
      <c r="I81" s="79"/>
      <c r="J81" s="80"/>
      <c r="K81" s="79"/>
      <c r="L81" s="80"/>
      <c r="M81" s="79"/>
    </row>
    <row r="82" spans="1:13" ht="14.45" customHeight="1">
      <c r="A82" s="78" t="s">
        <v>188</v>
      </c>
      <c r="B82" s="81" t="s">
        <v>198</v>
      </c>
      <c r="C82" s="82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4.45" customHeight="1">
      <c r="A83" s="78" t="s">
        <v>189</v>
      </c>
      <c r="B83" s="78" t="s">
        <v>190</v>
      </c>
      <c r="C83" s="83" t="s">
        <v>164</v>
      </c>
      <c r="D83" s="79">
        <v>18</v>
      </c>
      <c r="E83" s="80"/>
      <c r="F83" s="80"/>
      <c r="G83" s="80"/>
      <c r="H83" s="80"/>
      <c r="I83" s="80"/>
      <c r="J83" s="80"/>
      <c r="K83" s="80"/>
      <c r="L83" s="80"/>
      <c r="M83" s="78" t="s">
        <v>191</v>
      </c>
    </row>
    <row r="84" spans="1:13" ht="14.45" customHeight="1">
      <c r="A84" s="78" t="s">
        <v>192</v>
      </c>
      <c r="B84" s="78" t="s">
        <v>193</v>
      </c>
      <c r="C84" s="83" t="s">
        <v>194</v>
      </c>
      <c r="D84" s="79">
        <v>1</v>
      </c>
      <c r="E84" s="80"/>
      <c r="F84" s="80"/>
      <c r="G84" s="80"/>
      <c r="H84" s="80"/>
      <c r="I84" s="80"/>
      <c r="J84" s="80"/>
      <c r="K84" s="80"/>
      <c r="L84" s="80"/>
      <c r="M84" s="78" t="s">
        <v>191</v>
      </c>
    </row>
    <row r="85" spans="1:13" ht="14.45" customHeight="1">
      <c r="A85" s="78" t="s">
        <v>195</v>
      </c>
      <c r="B85" s="78" t="s">
        <v>196</v>
      </c>
      <c r="C85" s="83" t="s">
        <v>197</v>
      </c>
      <c r="D85" s="79">
        <v>1</v>
      </c>
      <c r="E85" s="80"/>
      <c r="F85" s="80"/>
      <c r="G85" s="80"/>
      <c r="H85" s="80"/>
      <c r="I85" s="80"/>
      <c r="J85" s="80"/>
      <c r="K85" s="80"/>
      <c r="L85" s="80"/>
      <c r="M85" s="78" t="s">
        <v>191</v>
      </c>
    </row>
    <row r="86" spans="1:13" ht="14.45" customHeight="1">
      <c r="A86" s="79"/>
      <c r="B86" s="79"/>
      <c r="C86" s="82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ht="14.45" customHeight="1">
      <c r="A87" s="79"/>
      <c r="B87" s="79"/>
      <c r="C87" s="82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4.45" customHeight="1">
      <c r="A88" s="79"/>
      <c r="B88" s="79"/>
      <c r="C88" s="82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13" ht="14.45" customHeight="1">
      <c r="A89" s="79"/>
      <c r="B89" s="79"/>
      <c r="C89" s="82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14.45" customHeight="1">
      <c r="A90" s="79"/>
      <c r="B90" s="79"/>
      <c r="C90" s="82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ht="14.45" customHeight="1">
      <c r="A91" s="79"/>
      <c r="B91" s="79"/>
      <c r="C91" s="82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1:13" ht="14.45" customHeight="1">
      <c r="A92" s="79"/>
      <c r="B92" s="79"/>
      <c r="C92" s="82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4.45" customHeight="1">
      <c r="A93" s="79"/>
      <c r="B93" s="79"/>
      <c r="C93" s="82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1:13" ht="14.45" customHeight="1">
      <c r="A94" s="79"/>
      <c r="B94" s="79"/>
      <c r="C94" s="82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ht="14.45" customHeight="1">
      <c r="A95" s="79"/>
      <c r="B95" s="79"/>
      <c r="C95" s="82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ht="14.45" customHeight="1">
      <c r="A96" s="79"/>
      <c r="B96" s="79"/>
      <c r="C96" s="82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ht="14.45" customHeight="1">
      <c r="A97" s="79"/>
      <c r="B97" s="79"/>
      <c r="C97" s="82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1:13" ht="14.45" customHeight="1">
      <c r="A98" s="79"/>
      <c r="B98" s="79"/>
      <c r="C98" s="82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4.45" customHeight="1">
      <c r="A99" s="79"/>
      <c r="B99" s="79"/>
      <c r="C99" s="82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4.45" customHeight="1">
      <c r="A100" s="79"/>
      <c r="B100" s="79"/>
      <c r="C100" s="82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4.45" customHeight="1">
      <c r="A101" s="79"/>
      <c r="B101" s="79"/>
      <c r="C101" s="82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4.45" customHeight="1">
      <c r="A102" s="79"/>
      <c r="B102" s="79"/>
      <c r="C102" s="82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ht="14.45" customHeight="1">
      <c r="A103" s="79"/>
      <c r="B103" s="79"/>
      <c r="C103" s="82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ht="14.45" customHeight="1">
      <c r="A104" s="79"/>
      <c r="B104" s="79"/>
      <c r="C104" s="82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ht="14.45" customHeight="1">
      <c r="A105" s="79"/>
      <c r="B105" s="79"/>
      <c r="C105" s="82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4.45" customHeight="1">
      <c r="A106" s="79"/>
      <c r="B106" s="79"/>
      <c r="C106" s="82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1:13" ht="14.45" customHeight="1">
      <c r="A107" s="79" t="s">
        <v>142</v>
      </c>
      <c r="B107" s="79"/>
      <c r="C107" s="82"/>
      <c r="D107" s="79"/>
      <c r="E107" s="79"/>
      <c r="F107" s="80">
        <f>SUM(F105:F106)</f>
        <v>0</v>
      </c>
      <c r="G107" s="79"/>
      <c r="H107" s="80">
        <f>SUM(H105:H106)</f>
        <v>0</v>
      </c>
      <c r="I107" s="79"/>
      <c r="J107" s="80">
        <f>SUM(J105:J106)</f>
        <v>0</v>
      </c>
      <c r="K107" s="79"/>
      <c r="L107" s="80">
        <f>SUM(L105:L106)</f>
        <v>0</v>
      </c>
      <c r="M107" s="79"/>
    </row>
  </sheetData>
  <mergeCells count="10">
    <mergeCell ref="A2:A3"/>
    <mergeCell ref="B2:B3"/>
    <mergeCell ref="A1:M1"/>
    <mergeCell ref="C2:C3"/>
    <mergeCell ref="D2:D3"/>
    <mergeCell ref="E2:F2"/>
    <mergeCell ref="G2:H2"/>
    <mergeCell ref="I2:J2"/>
    <mergeCell ref="K2:L2"/>
    <mergeCell ref="M2:M3"/>
  </mergeCells>
  <phoneticPr fontId="6" type="noConversion"/>
  <printOptions horizontalCentered="1" verticalCentered="1" gridLinesSet="0"/>
  <pageMargins left="0.98425196850393704" right="0.39370078740157483" top="0.98425196850393704" bottom="0.51181102362204722" header="0.6692913385826772" footer="0.39370078740157483"/>
  <pageSetup paperSize="9" pageOrder="overThenDown" orientation="landscape" r:id="rId1"/>
  <headerFooter alignWithMargins="0">
    <oddHeader>&amp;C&amp;"굴림,보통"&amp;16물  량  산  출  근  거</oddHeader>
    <oddFooter>&amp;R&amp;"굴림체,보통"&amp;7(&amp;A) &amp;N Page 중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rgb="FFFF0000"/>
  </sheetPr>
  <dimension ref="A1:R32"/>
  <sheetViews>
    <sheetView showZeros="0" view="pageBreakPreview" zoomScale="130" zoomScaleSheetLayoutView="130" workbookViewId="0">
      <pane xSplit="5" ySplit="4" topLeftCell="F5" activePane="bottomRight" state="frozen"/>
      <selection activeCell="N24" sqref="N24"/>
      <selection pane="topRight" activeCell="N24" sqref="N24"/>
      <selection pane="bottomLeft" activeCell="N24" sqref="N24"/>
      <selection pane="bottomRight" activeCell="N24" sqref="N24"/>
    </sheetView>
  </sheetViews>
  <sheetFormatPr defaultColWidth="9" defaultRowHeight="14.45" customHeight="1"/>
  <cols>
    <col min="1" max="1" width="2.75" style="1" customWidth="1"/>
    <col min="2" max="2" width="8.125" style="6" customWidth="1"/>
    <col min="3" max="3" width="18.625" style="4" customWidth="1"/>
    <col min="4" max="4" width="25.5" style="6" customWidth="1"/>
    <col min="5" max="5" width="5.125" style="9" customWidth="1"/>
    <col min="6" max="18" width="4.625" style="4" customWidth="1"/>
    <col min="19" max="16384" width="9" style="4"/>
  </cols>
  <sheetData>
    <row r="1" spans="1:18" s="2" customFormat="1" ht="19.5" customHeight="1">
      <c r="A1" s="10"/>
      <c r="B1" s="52" t="s">
        <v>47</v>
      </c>
      <c r="D1" s="5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.95" customHeight="1">
      <c r="A2" s="64"/>
      <c r="B2" s="66" t="s">
        <v>1</v>
      </c>
      <c r="C2" s="70" t="s">
        <v>2</v>
      </c>
      <c r="D2" s="71"/>
      <c r="E2" s="68" t="s">
        <v>7</v>
      </c>
      <c r="F2" s="26" t="s">
        <v>0</v>
      </c>
      <c r="G2" s="41" t="s">
        <v>6</v>
      </c>
      <c r="H2" s="41" t="s">
        <v>8</v>
      </c>
      <c r="I2" s="41" t="s">
        <v>13</v>
      </c>
      <c r="J2" s="41" t="s">
        <v>6</v>
      </c>
      <c r="K2" s="41" t="s">
        <v>15</v>
      </c>
      <c r="L2" s="41" t="s">
        <v>61</v>
      </c>
      <c r="M2" s="51" t="s">
        <v>23</v>
      </c>
      <c r="N2" s="13" t="s">
        <v>19</v>
      </c>
      <c r="O2" s="51" t="s">
        <v>23</v>
      </c>
      <c r="P2" s="13" t="s">
        <v>20</v>
      </c>
      <c r="Q2" s="13"/>
      <c r="R2" s="27"/>
    </row>
    <row r="3" spans="1:18" ht="24.95" customHeight="1">
      <c r="A3" s="65"/>
      <c r="B3" s="67"/>
      <c r="C3" s="72"/>
      <c r="D3" s="73"/>
      <c r="E3" s="69"/>
      <c r="F3" s="63" t="s">
        <v>48</v>
      </c>
      <c r="G3" s="63" t="s">
        <v>49</v>
      </c>
      <c r="H3" s="62" t="s">
        <v>9</v>
      </c>
      <c r="I3" s="14" t="s">
        <v>26</v>
      </c>
      <c r="J3" s="14" t="s">
        <v>24</v>
      </c>
      <c r="K3" s="62" t="s">
        <v>5</v>
      </c>
      <c r="L3" s="62" t="s">
        <v>62</v>
      </c>
      <c r="M3" s="33" t="s">
        <v>37</v>
      </c>
      <c r="N3" s="33" t="s">
        <v>37</v>
      </c>
      <c r="O3" s="33" t="s">
        <v>37</v>
      </c>
      <c r="P3" s="33" t="s">
        <v>37</v>
      </c>
      <c r="Q3" s="14"/>
      <c r="R3" s="62"/>
    </row>
    <row r="4" spans="1:18" ht="15" customHeight="1">
      <c r="A4" s="36"/>
      <c r="B4" s="37"/>
      <c r="C4" s="29"/>
      <c r="D4" s="30"/>
      <c r="E4" s="31"/>
      <c r="F4" s="42"/>
      <c r="G4" s="42"/>
      <c r="H4" s="43" t="s">
        <v>14</v>
      </c>
      <c r="I4" s="43" t="s">
        <v>46</v>
      </c>
      <c r="J4" s="43" t="s">
        <v>38</v>
      </c>
      <c r="K4" s="15" t="s">
        <v>11</v>
      </c>
      <c r="L4" s="15"/>
      <c r="M4" s="44" t="s">
        <v>22</v>
      </c>
      <c r="N4" s="44" t="s">
        <v>22</v>
      </c>
      <c r="O4" s="44" t="s">
        <v>63</v>
      </c>
      <c r="P4" s="44" t="s">
        <v>22</v>
      </c>
      <c r="Q4" s="44"/>
      <c r="R4" s="12"/>
    </row>
    <row r="5" spans="1:18" ht="15" customHeight="1">
      <c r="A5" s="61">
        <v>1</v>
      </c>
      <c r="B5" s="21"/>
      <c r="C5" s="16"/>
      <c r="D5" s="17"/>
      <c r="E5" s="19"/>
      <c r="F5" s="38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customHeight="1">
      <c r="A6" s="61">
        <v>2</v>
      </c>
      <c r="B6" s="21" t="s">
        <v>51</v>
      </c>
      <c r="C6" s="16" t="s">
        <v>50</v>
      </c>
      <c r="D6" s="17" t="s">
        <v>54</v>
      </c>
      <c r="E6" s="19">
        <f>8+10</f>
        <v>18</v>
      </c>
      <c r="F6" s="38">
        <f>E6</f>
        <v>18</v>
      </c>
      <c r="G6" s="38"/>
      <c r="H6" s="39">
        <f>E6*3</f>
        <v>54</v>
      </c>
      <c r="I6" s="39">
        <v>1</v>
      </c>
      <c r="J6" s="39"/>
      <c r="K6" s="39"/>
      <c r="L6" s="39"/>
      <c r="M6" s="39"/>
      <c r="N6" s="39"/>
      <c r="O6" s="39"/>
      <c r="P6" s="39"/>
      <c r="Q6" s="39"/>
      <c r="R6" s="39"/>
    </row>
    <row r="7" spans="1:18" ht="15" customHeight="1">
      <c r="A7" s="61">
        <v>3</v>
      </c>
      <c r="B7" s="21" t="s">
        <v>52</v>
      </c>
      <c r="C7" s="16" t="s">
        <v>50</v>
      </c>
      <c r="D7" s="17" t="s">
        <v>55</v>
      </c>
      <c r="E7" s="19">
        <f>14+8</f>
        <v>22</v>
      </c>
      <c r="F7" s="38">
        <f>E7</f>
        <v>22</v>
      </c>
      <c r="G7" s="38"/>
      <c r="H7" s="39">
        <f>E7*3</f>
        <v>66</v>
      </c>
      <c r="I7" s="39">
        <v>1</v>
      </c>
      <c r="J7" s="39"/>
      <c r="K7" s="39"/>
      <c r="L7" s="39"/>
      <c r="M7" s="39"/>
      <c r="N7" s="39"/>
      <c r="O7" s="39"/>
      <c r="P7" s="39"/>
      <c r="Q7" s="39"/>
      <c r="R7" s="39"/>
    </row>
    <row r="8" spans="1:18" ht="15" customHeight="1">
      <c r="A8" s="61">
        <v>4</v>
      </c>
      <c r="B8" s="21"/>
      <c r="C8" s="16"/>
      <c r="D8" s="17"/>
      <c r="E8" s="19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5" customHeight="1">
      <c r="A9" s="61">
        <v>7</v>
      </c>
      <c r="B9" s="21" t="s">
        <v>56</v>
      </c>
      <c r="C9" s="35" t="s">
        <v>53</v>
      </c>
      <c r="D9" s="17" t="s">
        <v>54</v>
      </c>
      <c r="E9" s="19">
        <f>8+10</f>
        <v>18</v>
      </c>
      <c r="F9" s="38"/>
      <c r="G9" s="38">
        <f>E9</f>
        <v>18</v>
      </c>
      <c r="H9" s="39">
        <f>E9</f>
        <v>18</v>
      </c>
      <c r="I9" s="39">
        <v>1</v>
      </c>
      <c r="J9" s="39"/>
      <c r="K9" s="39"/>
      <c r="L9" s="39">
        <v>1</v>
      </c>
      <c r="M9" s="39"/>
      <c r="N9" s="39"/>
      <c r="O9" s="39"/>
      <c r="P9" s="39"/>
      <c r="Q9" s="39"/>
      <c r="R9" s="39"/>
    </row>
    <row r="10" spans="1:18" ht="15" customHeight="1">
      <c r="A10" s="61">
        <v>6</v>
      </c>
      <c r="B10" s="21" t="s">
        <v>57</v>
      </c>
      <c r="C10" s="35" t="s">
        <v>53</v>
      </c>
      <c r="D10" s="17" t="s">
        <v>58</v>
      </c>
      <c r="E10" s="19">
        <f>8+8+5</f>
        <v>21</v>
      </c>
      <c r="F10" s="38"/>
      <c r="G10" s="38">
        <f>E10</f>
        <v>21</v>
      </c>
      <c r="H10" s="39">
        <f>E10</f>
        <v>21</v>
      </c>
      <c r="I10" s="39">
        <v>1</v>
      </c>
      <c r="J10" s="39"/>
      <c r="K10" s="39"/>
      <c r="L10" s="39">
        <v>1</v>
      </c>
      <c r="M10" s="39"/>
      <c r="N10" s="39"/>
      <c r="O10" s="39"/>
      <c r="P10" s="39"/>
      <c r="Q10" s="39"/>
      <c r="R10" s="39"/>
    </row>
    <row r="11" spans="1:18" ht="15" customHeight="1">
      <c r="A11" s="61">
        <v>5</v>
      </c>
      <c r="B11" s="21"/>
      <c r="C11" s="16"/>
      <c r="D11" s="17"/>
      <c r="E11" s="19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5" customHeight="1">
      <c r="A12" s="61">
        <v>8</v>
      </c>
      <c r="B12" s="21" t="s">
        <v>59</v>
      </c>
      <c r="C12" s="16" t="s">
        <v>60</v>
      </c>
      <c r="D12" s="17"/>
      <c r="E12" s="19"/>
      <c r="F12" s="38"/>
      <c r="G12" s="38"/>
      <c r="H12" s="39"/>
      <c r="I12" s="39"/>
      <c r="J12" s="39">
        <v>13</v>
      </c>
      <c r="K12" s="39">
        <v>13</v>
      </c>
      <c r="L12" s="39"/>
      <c r="M12" s="39"/>
      <c r="N12" s="39"/>
      <c r="O12" s="39"/>
      <c r="P12" s="39"/>
      <c r="Q12" s="39"/>
      <c r="R12" s="39"/>
    </row>
    <row r="13" spans="1:18" ht="15" customHeight="1">
      <c r="A13" s="61">
        <v>9</v>
      </c>
      <c r="B13" s="21"/>
      <c r="C13" s="16"/>
      <c r="D13" s="17"/>
      <c r="E13" s="19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5" customHeight="1">
      <c r="A14" s="61">
        <v>10</v>
      </c>
      <c r="B14" s="49" t="s">
        <v>39</v>
      </c>
      <c r="C14" s="46" t="s">
        <v>36</v>
      </c>
      <c r="D14" s="17">
        <v>24</v>
      </c>
      <c r="E14" s="19">
        <f>24</f>
        <v>24</v>
      </c>
      <c r="F14" s="38"/>
      <c r="G14" s="38"/>
      <c r="H14" s="39"/>
      <c r="I14" s="39"/>
      <c r="J14" s="39"/>
      <c r="K14" s="39"/>
      <c r="L14" s="39"/>
      <c r="M14" s="60">
        <f>D14</f>
        <v>24</v>
      </c>
      <c r="N14" s="60">
        <f>D14</f>
        <v>24</v>
      </c>
      <c r="O14" s="39">
        <v>1</v>
      </c>
      <c r="P14" s="60">
        <f>D14*4</f>
        <v>96</v>
      </c>
      <c r="Q14" s="39"/>
      <c r="R14" s="39"/>
    </row>
    <row r="15" spans="1:18" ht="15" customHeight="1">
      <c r="A15" s="61">
        <v>11</v>
      </c>
      <c r="B15" s="48" t="s">
        <v>40</v>
      </c>
      <c r="C15" s="46" t="s">
        <v>36</v>
      </c>
      <c r="D15" s="17">
        <v>6</v>
      </c>
      <c r="E15" s="19">
        <f>6</f>
        <v>6</v>
      </c>
      <c r="F15" s="38"/>
      <c r="G15" s="38"/>
      <c r="H15" s="39"/>
      <c r="I15" s="39"/>
      <c r="J15" s="39"/>
      <c r="K15" s="39"/>
      <c r="L15" s="39"/>
      <c r="M15" s="60">
        <f>D15</f>
        <v>6</v>
      </c>
      <c r="N15" s="60">
        <f>D15</f>
        <v>6</v>
      </c>
      <c r="O15" s="39"/>
      <c r="P15" s="60">
        <f>D15*4</f>
        <v>24</v>
      </c>
      <c r="Q15" s="39"/>
      <c r="R15" s="39"/>
    </row>
    <row r="16" spans="1:18" ht="15" customHeight="1">
      <c r="A16" s="61">
        <v>12</v>
      </c>
      <c r="B16" s="21"/>
      <c r="C16" s="16"/>
      <c r="D16" s="17"/>
      <c r="E16" s="19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5" customHeight="1">
      <c r="A17" s="61">
        <v>13</v>
      </c>
      <c r="B17" s="21"/>
      <c r="C17" s="16"/>
      <c r="D17" s="17"/>
      <c r="E17" s="19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5" customHeight="1">
      <c r="A18" s="61">
        <v>14</v>
      </c>
      <c r="B18" s="21"/>
      <c r="C18" s="16"/>
      <c r="D18" s="17"/>
      <c r="E18" s="19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" customHeight="1">
      <c r="A19" s="61">
        <v>15</v>
      </c>
      <c r="B19" s="21"/>
      <c r="C19" s="35"/>
      <c r="D19" s="17"/>
      <c r="E19" s="19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" customHeight="1">
      <c r="A20" s="61">
        <v>16</v>
      </c>
      <c r="B20" s="21"/>
      <c r="C20" s="16"/>
      <c r="D20" s="17"/>
      <c r="E20" s="19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5" customHeight="1">
      <c r="A21" s="61">
        <v>17</v>
      </c>
      <c r="B21" s="21"/>
      <c r="C21" s="16"/>
      <c r="D21" s="17"/>
      <c r="E21" s="19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5" customHeight="1">
      <c r="A22" s="61">
        <v>18</v>
      </c>
      <c r="B22" s="21"/>
      <c r="C22" s="16"/>
      <c r="D22" s="17"/>
      <c r="E22" s="19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 customHeight="1">
      <c r="A23" s="61">
        <v>19</v>
      </c>
      <c r="B23" s="21"/>
      <c r="C23" s="16"/>
      <c r="D23" s="17"/>
      <c r="E23" s="19"/>
      <c r="F23" s="38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5" customHeight="1">
      <c r="A24" s="61">
        <v>20</v>
      </c>
      <c r="B24" s="21"/>
      <c r="C24" s="16"/>
      <c r="D24" s="17"/>
      <c r="E24" s="19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5" customHeight="1">
      <c r="A25" s="61">
        <v>21</v>
      </c>
      <c r="B25" s="21"/>
      <c r="C25" s="16"/>
      <c r="D25" s="17"/>
      <c r="E25" s="19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5" customHeight="1">
      <c r="A26" s="61">
        <v>22</v>
      </c>
      <c r="B26" s="21"/>
      <c r="C26" s="16"/>
      <c r="D26" s="17"/>
      <c r="E26" s="19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" customHeight="1">
      <c r="A27" s="61">
        <v>23</v>
      </c>
      <c r="B27" s="21"/>
      <c r="C27" s="16"/>
      <c r="D27" s="17"/>
      <c r="E27" s="19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" customHeight="1">
      <c r="A28" s="61">
        <v>24</v>
      </c>
      <c r="B28" s="21"/>
      <c r="C28" s="16"/>
      <c r="D28" s="17"/>
      <c r="E28" s="19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 customHeight="1">
      <c r="A29" s="61">
        <v>25</v>
      </c>
      <c r="B29" s="21"/>
      <c r="C29" s="16"/>
      <c r="D29" s="17"/>
      <c r="E29" s="19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s="7" customFormat="1" ht="15" customHeight="1">
      <c r="A30" s="61">
        <v>26</v>
      </c>
      <c r="B30" s="40" t="s">
        <v>3</v>
      </c>
      <c r="C30" s="23"/>
      <c r="D30" s="24"/>
      <c r="E30" s="25"/>
      <c r="F30" s="53">
        <f t="shared" ref="F30:P30" si="0">SUM(F5:F29)</f>
        <v>40</v>
      </c>
      <c r="G30" s="53">
        <f t="shared" si="0"/>
        <v>39</v>
      </c>
      <c r="H30" s="53">
        <f t="shared" si="0"/>
        <v>159</v>
      </c>
      <c r="I30" s="53">
        <f t="shared" si="0"/>
        <v>4</v>
      </c>
      <c r="J30" s="53">
        <f t="shared" si="0"/>
        <v>13</v>
      </c>
      <c r="K30" s="53">
        <f t="shared" si="0"/>
        <v>13</v>
      </c>
      <c r="L30" s="53">
        <f t="shared" si="0"/>
        <v>2</v>
      </c>
      <c r="M30" s="53">
        <f t="shared" si="0"/>
        <v>30</v>
      </c>
      <c r="N30" s="53">
        <f>SUM(N5:N29)</f>
        <v>30</v>
      </c>
      <c r="O30" s="53">
        <f t="shared" si="0"/>
        <v>1</v>
      </c>
      <c r="P30" s="53">
        <f t="shared" si="0"/>
        <v>120</v>
      </c>
      <c r="Q30" s="26">
        <f>SUM(Q5:Q29)</f>
        <v>0</v>
      </c>
      <c r="R30" s="26">
        <f>SUM(R5:R29)</f>
        <v>0</v>
      </c>
    </row>
    <row r="31" spans="1:18" ht="14.45" customHeight="1">
      <c r="A31" s="11"/>
    </row>
    <row r="32" spans="1:18" ht="14.45" customHeight="1">
      <c r="A32" s="11"/>
    </row>
  </sheetData>
  <mergeCells count="4">
    <mergeCell ref="A2:A3"/>
    <mergeCell ref="B2:B3"/>
    <mergeCell ref="C2:D3"/>
    <mergeCell ref="E2:E3"/>
  </mergeCells>
  <phoneticPr fontId="17" type="noConversion"/>
  <printOptions horizontalCentered="1" verticalCentered="1" gridLinesSet="0"/>
  <pageMargins left="0.98425196850393704" right="0.39370078740157483" top="0.98425196850393704" bottom="0.51181102362204722" header="0.6692913385826772" footer="0.39370078740157483"/>
  <pageSetup paperSize="9" pageOrder="overThenDown" orientation="landscape" r:id="rId1"/>
  <headerFooter alignWithMargins="0">
    <oddHeader>&amp;C&amp;"굴림,보통"&amp;16물  량  산  출  근  거</oddHeader>
    <oddFooter>&amp;R&amp;"굴림체,보통"&amp;7(&amp;A) &amp;N Page 중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W31"/>
  <sheetViews>
    <sheetView showZeros="0" view="pageBreakPreview" zoomScale="130" zoomScaleSheetLayoutView="130" workbookViewId="0">
      <pane xSplit="5" ySplit="4" topLeftCell="F5" activePane="bottomRight" state="frozen"/>
      <selection activeCell="L30" activeCellId="1" sqref="C15 L30"/>
      <selection pane="topRight" activeCell="L30" activeCellId="1" sqref="C15 L30"/>
      <selection pane="bottomLeft" activeCell="L30" activeCellId="1" sqref="C15 L30"/>
      <selection pane="bottomRight" activeCell="N24" sqref="N24"/>
    </sheetView>
  </sheetViews>
  <sheetFormatPr defaultColWidth="9" defaultRowHeight="14.45" customHeight="1"/>
  <cols>
    <col min="1" max="1" width="2.75" style="1" customWidth="1"/>
    <col min="2" max="2" width="9.375" style="6" customWidth="1"/>
    <col min="3" max="3" width="13.75" style="4" customWidth="1"/>
    <col min="4" max="4" width="20.75" style="6" customWidth="1"/>
    <col min="5" max="5" width="5.125" style="9" customWidth="1"/>
    <col min="6" max="23" width="4.625" style="4" customWidth="1"/>
    <col min="24" max="16384" width="9" style="4"/>
  </cols>
  <sheetData>
    <row r="1" spans="1:23" s="2" customFormat="1" ht="19.5" customHeight="1">
      <c r="A1" s="10"/>
      <c r="B1" s="52" t="s">
        <v>64</v>
      </c>
      <c r="D1" s="5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95" customHeight="1">
      <c r="A2" s="74"/>
      <c r="B2" s="66" t="s">
        <v>1</v>
      </c>
      <c r="C2" s="70" t="s">
        <v>2</v>
      </c>
      <c r="D2" s="71"/>
      <c r="E2" s="68"/>
      <c r="F2" s="26" t="s">
        <v>4</v>
      </c>
      <c r="G2" s="26" t="s">
        <v>4</v>
      </c>
      <c r="H2" s="26" t="s">
        <v>4</v>
      </c>
      <c r="I2" s="41" t="s">
        <v>8</v>
      </c>
      <c r="J2" s="41" t="s">
        <v>10</v>
      </c>
      <c r="K2" s="41" t="s">
        <v>10</v>
      </c>
      <c r="L2" s="41" t="s">
        <v>18</v>
      </c>
      <c r="M2" s="13" t="s">
        <v>13</v>
      </c>
      <c r="N2" s="13" t="s">
        <v>27</v>
      </c>
      <c r="O2" s="41" t="s">
        <v>33</v>
      </c>
      <c r="P2" s="41" t="s">
        <v>28</v>
      </c>
      <c r="Q2" s="13" t="s">
        <v>67</v>
      </c>
      <c r="R2" s="13" t="s">
        <v>67</v>
      </c>
      <c r="S2" s="13" t="s">
        <v>67</v>
      </c>
      <c r="T2" s="41"/>
      <c r="U2" s="27"/>
      <c r="V2" s="41"/>
      <c r="W2" s="41"/>
    </row>
    <row r="3" spans="1:23" ht="24.95" customHeight="1">
      <c r="A3" s="75"/>
      <c r="B3" s="67"/>
      <c r="C3" s="72"/>
      <c r="D3" s="73"/>
      <c r="E3" s="69"/>
      <c r="F3" s="47" t="s">
        <v>65</v>
      </c>
      <c r="G3" s="47" t="s">
        <v>48</v>
      </c>
      <c r="H3" s="47" t="s">
        <v>73</v>
      </c>
      <c r="I3" s="59" t="s">
        <v>17</v>
      </c>
      <c r="J3" s="45" t="s">
        <v>31</v>
      </c>
      <c r="K3" s="45" t="s">
        <v>25</v>
      </c>
      <c r="L3" s="45" t="s">
        <v>84</v>
      </c>
      <c r="M3" s="14" t="s">
        <v>16</v>
      </c>
      <c r="N3" s="14" t="s">
        <v>16</v>
      </c>
      <c r="O3" s="45" t="s">
        <v>34</v>
      </c>
      <c r="P3" s="56" t="s">
        <v>29</v>
      </c>
      <c r="Q3" s="14" t="s">
        <v>68</v>
      </c>
      <c r="R3" s="45" t="s">
        <v>72</v>
      </c>
      <c r="S3" s="58" t="s">
        <v>72</v>
      </c>
      <c r="T3" s="55"/>
      <c r="U3" s="58"/>
      <c r="V3" s="45"/>
      <c r="W3" s="56"/>
    </row>
    <row r="4" spans="1:23" ht="15" customHeight="1">
      <c r="A4" s="28"/>
      <c r="B4" s="37"/>
      <c r="C4" s="29"/>
      <c r="D4" s="30"/>
      <c r="E4" s="31"/>
      <c r="F4" s="15"/>
      <c r="G4" s="15"/>
      <c r="H4" s="15" t="s">
        <v>74</v>
      </c>
      <c r="I4" s="15"/>
      <c r="J4" s="15" t="s">
        <v>12</v>
      </c>
      <c r="K4" s="15" t="s">
        <v>12</v>
      </c>
      <c r="L4" s="12"/>
      <c r="M4" s="43" t="s">
        <v>85</v>
      </c>
      <c r="N4" s="43" t="s">
        <v>21</v>
      </c>
      <c r="O4" s="32" t="s">
        <v>35</v>
      </c>
      <c r="P4" s="12" t="s">
        <v>30</v>
      </c>
      <c r="Q4" s="34" t="s">
        <v>69</v>
      </c>
      <c r="R4" s="15" t="s">
        <v>70</v>
      </c>
      <c r="S4" s="43" t="s">
        <v>71</v>
      </c>
      <c r="T4" s="12"/>
      <c r="U4" s="12"/>
      <c r="V4" s="15"/>
      <c r="W4" s="43"/>
    </row>
    <row r="5" spans="1:23" ht="15" customHeight="1">
      <c r="A5" s="54">
        <v>1</v>
      </c>
      <c r="B5" s="21"/>
      <c r="C5" s="18"/>
      <c r="D5" s="17"/>
      <c r="E5" s="19"/>
      <c r="F5" s="38"/>
      <c r="G5" s="38"/>
      <c r="H5" s="38"/>
      <c r="I5" s="38"/>
      <c r="J5" s="38"/>
      <c r="K5" s="38"/>
      <c r="L5" s="39"/>
      <c r="M5" s="39"/>
      <c r="N5" s="39"/>
      <c r="O5" s="39"/>
      <c r="P5" s="39"/>
      <c r="Q5" s="39"/>
      <c r="R5" s="39"/>
      <c r="S5" s="38"/>
      <c r="T5" s="39"/>
      <c r="U5" s="39"/>
      <c r="V5" s="39"/>
      <c r="W5" s="38"/>
    </row>
    <row r="6" spans="1:23" ht="15" customHeight="1">
      <c r="A6" s="54">
        <v>2</v>
      </c>
      <c r="B6" s="21" t="s">
        <v>32</v>
      </c>
      <c r="C6" s="16"/>
      <c r="D6" s="50"/>
      <c r="E6" s="19"/>
      <c r="F6" s="38"/>
      <c r="G6" s="38"/>
      <c r="H6" s="38"/>
      <c r="I6" s="38"/>
      <c r="J6" s="39"/>
      <c r="K6" s="39"/>
      <c r="L6" s="39"/>
      <c r="M6" s="39"/>
      <c r="N6" s="39"/>
      <c r="O6" s="39"/>
      <c r="P6" s="39">
        <v>1</v>
      </c>
      <c r="Q6" s="39"/>
      <c r="R6" s="39"/>
      <c r="S6" s="38"/>
      <c r="T6" s="39"/>
      <c r="U6" s="39"/>
      <c r="V6" s="39"/>
      <c r="W6" s="38"/>
    </row>
    <row r="7" spans="1:23" ht="15" customHeight="1">
      <c r="A7" s="54">
        <v>3</v>
      </c>
      <c r="B7" s="21" t="s">
        <v>43</v>
      </c>
      <c r="C7" s="16" t="s">
        <v>42</v>
      </c>
      <c r="D7" s="17" t="s">
        <v>80</v>
      </c>
      <c r="E7" s="19">
        <f>5+8+9+6+3+7</f>
        <v>38</v>
      </c>
      <c r="F7" s="38"/>
      <c r="G7" s="38"/>
      <c r="H7" s="38"/>
      <c r="I7" s="38"/>
      <c r="J7" s="38">
        <f>E7</f>
        <v>38</v>
      </c>
      <c r="K7" s="38"/>
      <c r="L7" s="39">
        <v>1</v>
      </c>
      <c r="M7" s="39">
        <v>1</v>
      </c>
      <c r="N7" s="39">
        <f>O7</f>
        <v>6</v>
      </c>
      <c r="O7" s="39">
        <v>6</v>
      </c>
      <c r="P7" s="39"/>
      <c r="Q7" s="39"/>
      <c r="R7" s="39"/>
      <c r="S7" s="38"/>
      <c r="T7" s="39"/>
      <c r="U7" s="39"/>
      <c r="V7" s="39"/>
      <c r="W7" s="38"/>
    </row>
    <row r="8" spans="1:23" ht="15" customHeight="1">
      <c r="A8" s="57">
        <v>4</v>
      </c>
      <c r="B8" s="21"/>
      <c r="C8" s="16" t="s">
        <v>41</v>
      </c>
      <c r="D8" s="50" t="s">
        <v>81</v>
      </c>
      <c r="E8" s="19">
        <f>12+12</f>
        <v>24</v>
      </c>
      <c r="F8" s="38"/>
      <c r="G8" s="38"/>
      <c r="H8" s="38"/>
      <c r="I8" s="38"/>
      <c r="J8" s="38">
        <f t="shared" ref="J8:J12" si="0">E8</f>
        <v>24</v>
      </c>
      <c r="K8" s="39"/>
      <c r="L8" s="39"/>
      <c r="M8" s="39"/>
      <c r="N8" s="39"/>
      <c r="O8" s="39"/>
      <c r="P8" s="39"/>
      <c r="Q8" s="39"/>
      <c r="R8" s="39"/>
      <c r="S8" s="38"/>
      <c r="T8" s="39"/>
      <c r="U8" s="39"/>
      <c r="V8" s="39"/>
      <c r="W8" s="38"/>
    </row>
    <row r="9" spans="1:23" ht="15" customHeight="1">
      <c r="A9" s="57">
        <v>5</v>
      </c>
      <c r="B9" s="21" t="s">
        <v>44</v>
      </c>
      <c r="C9" s="16" t="s">
        <v>42</v>
      </c>
      <c r="D9" s="17" t="s">
        <v>83</v>
      </c>
      <c r="E9" s="19">
        <f>5+8+6+9+11+15</f>
        <v>54</v>
      </c>
      <c r="F9" s="38"/>
      <c r="G9" s="38"/>
      <c r="H9" s="38"/>
      <c r="I9" s="38"/>
      <c r="J9" s="38">
        <f t="shared" si="0"/>
        <v>54</v>
      </c>
      <c r="K9" s="38"/>
      <c r="L9" s="39">
        <v>1</v>
      </c>
      <c r="M9" s="39">
        <v>1</v>
      </c>
      <c r="N9" s="39">
        <f>O9</f>
        <v>6</v>
      </c>
      <c r="O9" s="39">
        <v>6</v>
      </c>
      <c r="P9" s="39"/>
      <c r="Q9" s="39"/>
      <c r="R9" s="39"/>
      <c r="S9" s="38"/>
      <c r="T9" s="39"/>
      <c r="U9" s="39"/>
      <c r="V9" s="39"/>
      <c r="W9" s="38"/>
    </row>
    <row r="10" spans="1:23" ht="15" customHeight="1">
      <c r="A10" s="57">
        <v>6</v>
      </c>
      <c r="B10" s="21"/>
      <c r="C10" s="16" t="s">
        <v>41</v>
      </c>
      <c r="D10" s="50" t="s">
        <v>81</v>
      </c>
      <c r="E10" s="19">
        <f>12+12</f>
        <v>24</v>
      </c>
      <c r="F10" s="38"/>
      <c r="G10" s="38"/>
      <c r="H10" s="38"/>
      <c r="I10" s="38"/>
      <c r="J10" s="38">
        <f t="shared" si="0"/>
        <v>24</v>
      </c>
      <c r="K10" s="39"/>
      <c r="L10" s="39"/>
      <c r="M10" s="39"/>
      <c r="N10" s="39"/>
      <c r="O10" s="39"/>
      <c r="P10" s="39"/>
      <c r="Q10" s="39"/>
      <c r="R10" s="39"/>
      <c r="S10" s="38"/>
      <c r="T10" s="39"/>
      <c r="U10" s="39"/>
      <c r="V10" s="39"/>
      <c r="W10" s="38"/>
    </row>
    <row r="11" spans="1:23" ht="15" customHeight="1">
      <c r="A11" s="57">
        <v>7</v>
      </c>
      <c r="B11" s="21" t="s">
        <v>45</v>
      </c>
      <c r="C11" s="16" t="s">
        <v>42</v>
      </c>
      <c r="D11" s="17" t="s">
        <v>82</v>
      </c>
      <c r="E11" s="19">
        <f>5+8+6+9+17+24</f>
        <v>69</v>
      </c>
      <c r="F11" s="38"/>
      <c r="G11" s="38"/>
      <c r="H11" s="38"/>
      <c r="I11" s="38"/>
      <c r="J11" s="38">
        <f t="shared" si="0"/>
        <v>69</v>
      </c>
      <c r="K11" s="38"/>
      <c r="L11" s="39">
        <v>1</v>
      </c>
      <c r="M11" s="39">
        <v>1</v>
      </c>
      <c r="N11" s="39">
        <f>O11</f>
        <v>6</v>
      </c>
      <c r="O11" s="39">
        <v>6</v>
      </c>
      <c r="P11" s="39"/>
      <c r="Q11" s="39"/>
      <c r="R11" s="39"/>
      <c r="S11" s="38"/>
      <c r="T11" s="39"/>
      <c r="U11" s="39"/>
      <c r="V11" s="39"/>
      <c r="W11" s="38"/>
    </row>
    <row r="12" spans="1:23" ht="15" customHeight="1">
      <c r="A12" s="57">
        <v>8</v>
      </c>
      <c r="B12" s="21"/>
      <c r="C12" s="16" t="s">
        <v>41</v>
      </c>
      <c r="D12" s="50" t="s">
        <v>81</v>
      </c>
      <c r="E12" s="19">
        <f>12+12</f>
        <v>24</v>
      </c>
      <c r="F12" s="38"/>
      <c r="G12" s="38"/>
      <c r="H12" s="38"/>
      <c r="I12" s="38"/>
      <c r="J12" s="38">
        <f t="shared" si="0"/>
        <v>24</v>
      </c>
      <c r="K12" s="39"/>
      <c r="L12" s="39"/>
      <c r="M12" s="39"/>
      <c r="N12" s="39"/>
      <c r="O12" s="39"/>
      <c r="P12" s="39"/>
      <c r="Q12" s="39"/>
      <c r="R12" s="39"/>
      <c r="S12" s="38"/>
      <c r="T12" s="39"/>
      <c r="U12" s="39"/>
      <c r="V12" s="39"/>
      <c r="W12" s="38"/>
    </row>
    <row r="13" spans="1:23" ht="15" customHeight="1">
      <c r="A13" s="57">
        <v>9</v>
      </c>
      <c r="B13" s="21" t="s">
        <v>75</v>
      </c>
      <c r="C13" s="16" t="s">
        <v>76</v>
      </c>
      <c r="D13" s="17" t="s">
        <v>77</v>
      </c>
      <c r="E13" s="19">
        <f>(24+6)*3</f>
        <v>90</v>
      </c>
      <c r="F13" s="38">
        <f>E13</f>
        <v>90</v>
      </c>
      <c r="G13" s="38"/>
      <c r="H13" s="38"/>
      <c r="I13" s="38"/>
      <c r="J13" s="38"/>
      <c r="K13" s="38">
        <f>E13</f>
        <v>90</v>
      </c>
      <c r="L13" s="39"/>
      <c r="M13" s="39"/>
      <c r="N13" s="39"/>
      <c r="O13" s="39"/>
      <c r="P13" s="39"/>
      <c r="Q13" s="39"/>
      <c r="R13" s="39"/>
      <c r="S13" s="38"/>
      <c r="T13" s="39"/>
      <c r="U13" s="39"/>
      <c r="V13" s="39"/>
      <c r="W13" s="38"/>
    </row>
    <row r="14" spans="1:23" ht="15" customHeight="1">
      <c r="A14" s="57">
        <v>10</v>
      </c>
      <c r="B14" s="21" t="s">
        <v>78</v>
      </c>
      <c r="C14" s="16" t="s">
        <v>41</v>
      </c>
      <c r="D14" s="50" t="s">
        <v>79</v>
      </c>
      <c r="E14" s="19">
        <f>(5+8+9+6)*3</f>
        <v>84</v>
      </c>
      <c r="F14" s="38"/>
      <c r="G14" s="38">
        <f>E14</f>
        <v>84</v>
      </c>
      <c r="H14" s="38"/>
      <c r="I14" s="38"/>
      <c r="J14" s="39">
        <f>E14</f>
        <v>84</v>
      </c>
      <c r="K14" s="39"/>
      <c r="L14" s="39"/>
      <c r="M14" s="39"/>
      <c r="N14" s="39"/>
      <c r="O14" s="39"/>
      <c r="P14" s="39"/>
      <c r="Q14" s="39"/>
      <c r="R14" s="39"/>
      <c r="S14" s="38"/>
      <c r="T14" s="39"/>
      <c r="U14" s="39"/>
      <c r="V14" s="39"/>
      <c r="W14" s="38"/>
    </row>
    <row r="15" spans="1:23" ht="15" customHeight="1">
      <c r="A15" s="57">
        <v>11</v>
      </c>
      <c r="B15" s="21" t="s">
        <v>66</v>
      </c>
      <c r="C15" s="16"/>
      <c r="D15" s="50"/>
      <c r="E15" s="19"/>
      <c r="F15" s="38"/>
      <c r="G15" s="38"/>
      <c r="H15" s="38">
        <f>(Q15+S15)*1.8</f>
        <v>27</v>
      </c>
      <c r="I15" s="38">
        <f>H15*3</f>
        <v>81</v>
      </c>
      <c r="J15" s="39"/>
      <c r="K15" s="39"/>
      <c r="L15" s="39"/>
      <c r="M15" s="39"/>
      <c r="N15" s="39"/>
      <c r="O15" s="39"/>
      <c r="P15" s="39"/>
      <c r="Q15" s="39">
        <v>7</v>
      </c>
      <c r="R15" s="39">
        <v>1</v>
      </c>
      <c r="S15" s="38">
        <v>8</v>
      </c>
      <c r="T15" s="39"/>
      <c r="U15" s="39"/>
      <c r="V15" s="39"/>
      <c r="W15" s="38"/>
    </row>
    <row r="16" spans="1:23" ht="15" customHeight="1">
      <c r="A16" s="57">
        <v>12</v>
      </c>
      <c r="B16" s="21"/>
      <c r="C16" s="16"/>
      <c r="D16" s="50"/>
      <c r="E16" s="19"/>
      <c r="F16" s="38"/>
      <c r="G16" s="38"/>
      <c r="H16" s="38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8"/>
      <c r="T16" s="39"/>
      <c r="U16" s="39"/>
      <c r="V16" s="39"/>
      <c r="W16" s="38"/>
    </row>
    <row r="17" spans="1:23" ht="15" customHeight="1">
      <c r="A17" s="57">
        <v>13</v>
      </c>
      <c r="B17" s="21"/>
      <c r="C17" s="16"/>
      <c r="D17" s="50"/>
      <c r="E17" s="19"/>
      <c r="F17" s="38"/>
      <c r="G17" s="38"/>
      <c r="H17" s="38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8"/>
      <c r="T17" s="39"/>
      <c r="U17" s="39"/>
      <c r="V17" s="39"/>
      <c r="W17" s="38"/>
    </row>
    <row r="18" spans="1:23" ht="15" customHeight="1">
      <c r="A18" s="57">
        <v>14</v>
      </c>
      <c r="B18" s="21"/>
      <c r="C18" s="16"/>
      <c r="D18" s="50"/>
      <c r="E18" s="19"/>
      <c r="F18" s="38"/>
      <c r="G18" s="38"/>
      <c r="H18" s="38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8"/>
      <c r="T18" s="39"/>
      <c r="U18" s="39"/>
      <c r="V18" s="39"/>
      <c r="W18" s="38"/>
    </row>
    <row r="19" spans="1:23" ht="15" customHeight="1">
      <c r="A19" s="57">
        <v>15</v>
      </c>
      <c r="B19" s="21"/>
      <c r="C19" s="16"/>
      <c r="D19" s="17"/>
      <c r="E19" s="19"/>
      <c r="F19" s="38"/>
      <c r="G19" s="38"/>
      <c r="H19" s="38"/>
      <c r="I19" s="38"/>
      <c r="J19" s="38"/>
      <c r="K19" s="38"/>
      <c r="L19" s="39"/>
      <c r="M19" s="39"/>
      <c r="N19" s="39"/>
      <c r="O19" s="39"/>
      <c r="P19" s="39"/>
      <c r="Q19" s="39"/>
      <c r="R19" s="39"/>
      <c r="S19" s="38"/>
      <c r="T19" s="39"/>
      <c r="U19" s="39"/>
      <c r="V19" s="39"/>
      <c r="W19" s="38"/>
    </row>
    <row r="20" spans="1:23" ht="15" customHeight="1">
      <c r="A20" s="57">
        <v>16</v>
      </c>
      <c r="B20" s="21"/>
      <c r="C20" s="16"/>
      <c r="D20" s="50"/>
      <c r="E20" s="19"/>
      <c r="F20" s="38"/>
      <c r="G20" s="38"/>
      <c r="H20" s="38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8"/>
      <c r="T20" s="39"/>
      <c r="U20" s="39"/>
      <c r="V20" s="39"/>
      <c r="W20" s="38"/>
    </row>
    <row r="21" spans="1:23" ht="15" customHeight="1">
      <c r="A21" s="57">
        <v>17</v>
      </c>
      <c r="B21" s="21"/>
      <c r="C21" s="16"/>
      <c r="D21" s="50"/>
      <c r="E21" s="19"/>
      <c r="F21" s="38"/>
      <c r="G21" s="38"/>
      <c r="H21" s="38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8"/>
      <c r="T21" s="39"/>
      <c r="U21" s="39"/>
      <c r="V21" s="39"/>
      <c r="W21" s="38"/>
    </row>
    <row r="22" spans="1:23" ht="15" customHeight="1">
      <c r="A22" s="57">
        <v>18</v>
      </c>
      <c r="B22" s="21"/>
      <c r="C22" s="16"/>
      <c r="D22" s="17"/>
      <c r="E22" s="19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39"/>
      <c r="S22" s="38"/>
      <c r="T22" s="39"/>
      <c r="U22" s="39"/>
      <c r="V22" s="39"/>
      <c r="W22" s="38"/>
    </row>
    <row r="23" spans="1:23" ht="15" customHeight="1">
      <c r="A23" s="57">
        <v>19</v>
      </c>
      <c r="B23" s="21"/>
      <c r="C23" s="16"/>
      <c r="D23" s="50"/>
      <c r="E23" s="19"/>
      <c r="F23" s="38"/>
      <c r="G23" s="38"/>
      <c r="H23" s="38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8"/>
      <c r="T23" s="39"/>
      <c r="U23" s="39"/>
      <c r="V23" s="39"/>
      <c r="W23" s="38"/>
    </row>
    <row r="24" spans="1:23" ht="15" customHeight="1">
      <c r="A24" s="57">
        <v>20</v>
      </c>
      <c r="B24" s="21"/>
      <c r="C24" s="16"/>
      <c r="D24" s="50"/>
      <c r="E24" s="19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8"/>
      <c r="T24" s="39"/>
      <c r="U24" s="39"/>
      <c r="V24" s="39"/>
      <c r="W24" s="38"/>
    </row>
    <row r="25" spans="1:23" ht="15" customHeight="1">
      <c r="A25" s="57">
        <v>21</v>
      </c>
      <c r="B25" s="21"/>
      <c r="C25" s="16"/>
      <c r="D25" s="17"/>
      <c r="E25" s="19"/>
      <c r="F25" s="38"/>
      <c r="G25" s="38"/>
      <c r="H25" s="38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8"/>
      <c r="T25" s="39"/>
      <c r="U25" s="39"/>
      <c r="V25" s="39"/>
      <c r="W25" s="38"/>
    </row>
    <row r="26" spans="1:23" ht="15" customHeight="1">
      <c r="A26" s="57">
        <v>22</v>
      </c>
      <c r="B26" s="21"/>
      <c r="C26" s="16"/>
      <c r="D26" s="17"/>
      <c r="E26" s="19"/>
      <c r="F26" s="38"/>
      <c r="G26" s="38"/>
      <c r="H26" s="38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8"/>
      <c r="T26" s="39"/>
      <c r="U26" s="39"/>
      <c r="V26" s="39"/>
      <c r="W26" s="38"/>
    </row>
    <row r="27" spans="1:23" ht="15" customHeight="1">
      <c r="A27" s="57">
        <v>23</v>
      </c>
      <c r="B27" s="21"/>
      <c r="C27" s="16"/>
      <c r="D27" s="17"/>
      <c r="E27" s="19"/>
      <c r="F27" s="38"/>
      <c r="G27" s="38"/>
      <c r="H27" s="38"/>
      <c r="I27" s="38"/>
      <c r="J27" s="38"/>
      <c r="K27" s="38"/>
      <c r="L27" s="39"/>
      <c r="M27" s="39"/>
      <c r="N27" s="39"/>
      <c r="O27" s="39"/>
      <c r="P27" s="39"/>
      <c r="Q27" s="39"/>
      <c r="R27" s="39"/>
      <c r="S27" s="38"/>
      <c r="T27" s="39"/>
      <c r="U27" s="39"/>
      <c r="V27" s="39"/>
      <c r="W27" s="38"/>
    </row>
    <row r="28" spans="1:23" ht="15" customHeight="1">
      <c r="A28" s="57">
        <v>24</v>
      </c>
      <c r="B28" s="20"/>
      <c r="C28" s="16"/>
      <c r="D28" s="17"/>
      <c r="E28" s="19"/>
      <c r="F28" s="38"/>
      <c r="G28" s="38"/>
      <c r="H28" s="38"/>
      <c r="I28" s="38"/>
      <c r="J28" s="38"/>
      <c r="K28" s="38"/>
      <c r="L28" s="39"/>
      <c r="M28" s="39"/>
      <c r="N28" s="39"/>
      <c r="O28" s="39"/>
      <c r="P28" s="39"/>
      <c r="Q28" s="39"/>
      <c r="R28" s="39"/>
      <c r="S28" s="38"/>
      <c r="T28" s="39"/>
      <c r="U28" s="39"/>
      <c r="V28" s="39"/>
      <c r="W28" s="38"/>
    </row>
    <row r="29" spans="1:23" ht="15" customHeight="1">
      <c r="A29" s="54">
        <v>25</v>
      </c>
      <c r="B29" s="21"/>
      <c r="C29" s="16"/>
      <c r="D29" s="17"/>
      <c r="E29" s="19"/>
      <c r="F29" s="38"/>
      <c r="G29" s="38"/>
      <c r="H29" s="38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39"/>
      <c r="U29" s="39"/>
      <c r="V29" s="39"/>
      <c r="W29" s="38"/>
    </row>
    <row r="30" spans="1:23" s="7" customFormat="1" ht="15" customHeight="1">
      <c r="A30" s="54">
        <v>26</v>
      </c>
      <c r="B30" s="22" t="s">
        <v>3</v>
      </c>
      <c r="C30" s="23"/>
      <c r="D30" s="24"/>
      <c r="E30" s="25"/>
      <c r="F30" s="53">
        <f t="shared" ref="F30:U30" si="1">SUM(F5:F29)</f>
        <v>90</v>
      </c>
      <c r="G30" s="53">
        <f t="shared" si="1"/>
        <v>84</v>
      </c>
      <c r="H30" s="53">
        <f t="shared" si="1"/>
        <v>27</v>
      </c>
      <c r="I30" s="53">
        <f t="shared" si="1"/>
        <v>81</v>
      </c>
      <c r="J30" s="53">
        <f t="shared" si="1"/>
        <v>317</v>
      </c>
      <c r="K30" s="53">
        <f t="shared" si="1"/>
        <v>90</v>
      </c>
      <c r="L30" s="53">
        <f t="shared" si="1"/>
        <v>3</v>
      </c>
      <c r="M30" s="53">
        <f t="shared" si="1"/>
        <v>3</v>
      </c>
      <c r="N30" s="53">
        <f t="shared" si="1"/>
        <v>18</v>
      </c>
      <c r="O30" s="53">
        <f t="shared" si="1"/>
        <v>18</v>
      </c>
      <c r="P30" s="53">
        <f t="shared" si="1"/>
        <v>1</v>
      </c>
      <c r="Q30" s="53">
        <f t="shared" si="1"/>
        <v>7</v>
      </c>
      <c r="R30" s="53">
        <f t="shared" si="1"/>
        <v>1</v>
      </c>
      <c r="S30" s="53">
        <f t="shared" si="1"/>
        <v>8</v>
      </c>
      <c r="T30" s="53">
        <f t="shared" si="1"/>
        <v>0</v>
      </c>
      <c r="U30" s="53">
        <f t="shared" si="1"/>
        <v>0</v>
      </c>
      <c r="V30" s="53">
        <f t="shared" ref="V30:W30" si="2">SUM(V5:V29)</f>
        <v>0</v>
      </c>
      <c r="W30" s="53">
        <f t="shared" si="2"/>
        <v>0</v>
      </c>
    </row>
    <row r="31" spans="1:23" ht="14.45" customHeight="1">
      <c r="A31" s="54"/>
    </row>
  </sheetData>
  <mergeCells count="4">
    <mergeCell ref="A2:A3"/>
    <mergeCell ref="B2:B3"/>
    <mergeCell ref="C2:D3"/>
    <mergeCell ref="E2:E3"/>
  </mergeCells>
  <phoneticPr fontId="17" type="noConversion"/>
  <printOptions horizontalCentered="1" verticalCentered="1" gridLinesSet="0"/>
  <pageMargins left="0.98425196850393704" right="0.39370078740157483" top="0.98425196850393704" bottom="0.51181102362204722" header="0.6692913385826772" footer="0.39370078740157483"/>
  <pageSetup paperSize="9" pageOrder="overThenDown" orientation="landscape" r:id="rId1"/>
  <headerFooter alignWithMargins="0">
    <oddHeader>&amp;C&amp;"굴림,보통"&amp;16물  량  산  출  근  거</oddHeader>
    <oddFooter>&amp;R&amp;"굴림체,보통"&amp;7(&amp;A) &amp;N Page 중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공종별내역서</vt:lpstr>
      <vt:lpstr>1. 전열</vt:lpstr>
      <vt:lpstr>2.고천정전등</vt:lpstr>
      <vt:lpstr>'1. 전열'!Print_Area</vt:lpstr>
      <vt:lpstr>'2.고천정전등'!Print_Area</vt:lpstr>
      <vt:lpstr>'1. 전열'!Print_Titles</vt:lpstr>
      <vt:lpstr>'2.고천정전등'!Print_Titles</vt:lpstr>
    </vt:vector>
  </TitlesOfParts>
  <Manager/>
  <Company>선인엔지니어링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junanhee</dc:creator>
  <cp:lastModifiedBy>user</cp:lastModifiedBy>
  <cp:lastPrinted>2018-12-19T17:11:34Z</cp:lastPrinted>
  <dcterms:created xsi:type="dcterms:W3CDTF">1998-02-26T05:17:32Z</dcterms:created>
  <dcterms:modified xsi:type="dcterms:W3CDTF">2019-08-26T06:11:23Z</dcterms:modified>
</cp:coreProperties>
</file>